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955" activeTab="1"/>
  </bookViews>
  <sheets>
    <sheet name="Opći dio" sheetId="1" r:id="rId1"/>
    <sheet name="Posebni dio" sheetId="2" r:id="rId2"/>
    <sheet name="Razvojni programi" sheetId="3" r:id="rId3"/>
  </sheets>
  <definedNames>
    <definedName name="_xlnm.Print_Area" localSheetId="0">'Opći dio'!$A$1:$O$148</definedName>
    <definedName name="_xlnm.Print_Area" localSheetId="1">'Posebni dio'!$A$1:$Q$629</definedName>
  </definedNames>
  <calcPr fullCalcOnLoad="1"/>
</workbook>
</file>

<file path=xl/sharedStrings.xml><?xml version="1.0" encoding="utf-8"?>
<sst xmlns="http://schemas.openxmlformats.org/spreadsheetml/2006/main" count="1341" uniqueCount="604">
  <si>
    <t>Plan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</si>
  <si>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</si>
  <si>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</si>
  <si>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</si>
  <si>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</si>
  <si>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</si>
  <si>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</si>
  <si>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</si>
  <si>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</si>
  <si>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</si>
  <si>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</si>
  <si>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</si>
  <si>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</si>
  <si>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</si>
  <si>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</si>
  <si>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</si>
  <si>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</si>
  <si>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</si>
  <si>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</si>
  <si>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</si>
  <si>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</si>
  <si>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</si>
  <si>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</si>
  <si>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</si>
  <si>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</si>
  <si>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</si>
  <si>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</si>
  <si>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</si>
  <si>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</si>
  <si>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</si>
  <si>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</si>
  <si>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</si>
  <si>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</si>
  <si>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</si>
  <si>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</si>
  <si>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</si>
  <si>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</si>
  <si>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</si>
  <si>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</si>
  <si>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</si>
  <si>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</si>
  <si>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</si>
  <si>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</si>
  <si>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</si>
  <si>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</si>
  <si>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</si>
  <si>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</si>
  <si>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</si>
  <si>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</si>
  <si>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</si>
  <si>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</si>
  <si>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</si>
  <si>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</si>
  <si>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</si>
  <si>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</si>
  <si>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</si>
  <si>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</si>
  <si>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</si>
  <si>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</si>
  <si>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</si>
  <si>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</si>
  <si>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</si>
  <si>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</si>
  <si>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</si>
  <si>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</si>
  <si>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</si>
  <si>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</si>
  <si>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</si>
  <si>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Pomoć u novcu (ogrijev)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</si>
  <si>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</si>
  <si>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</si>
  <si>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</si>
  <si>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</si>
  <si>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</si>
  <si>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</si>
  <si>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</si>
  <si>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</si>
  <si>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</si>
  <si>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</si>
  <si>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</si>
  <si>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</si>
  <si>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</si>
  <si>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</si>
  <si>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</si>
  <si>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</si>
  <si>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</si>
  <si>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</si>
  <si>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</si>
  <si>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</si>
  <si>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</si>
  <si>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</si>
  <si>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</si>
  <si>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</si>
  <si>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</si>
  <si>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</si>
  <si>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</si>
  <si>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</si>
  <si>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</si>
  <si>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</si>
  <si>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</si>
  <si>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</si>
  <si>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</si>
  <si>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</si>
  <si>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</si>
  <si>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</si>
  <si>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</si>
  <si>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</si>
  <si>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</si>
  <si>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</si>
  <si>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</si>
  <si>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</si>
  <si>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</si>
  <si>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</si>
  <si>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</si>
  <si>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</si>
  <si>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</si>
  <si>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</si>
  <si>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</si>
  <si>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</si>
  <si>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</si>
  <si>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</si>
  <si>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</si>
  <si>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</si>
  <si>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</si>
  <si>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</si>
  <si>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</si>
  <si>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</si>
  <si>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</si>
  <si>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</si>
  <si>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</si>
  <si>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</si>
  <si>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</si>
  <si>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</si>
  <si>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</si>
  <si>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</si>
  <si>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</si>
  <si>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</si>
  <si>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</si>
  <si>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</si>
  <si>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</si>
  <si>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4.</t>
  </si>
  <si>
    <t>II. POSEBNI DIO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</si>
  <si>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</si>
  <si>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</si>
  <si>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</si>
  <si>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</si>
  <si>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</si>
  <si>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</si>
  <si>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</si>
  <si>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</si>
  <si>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</si>
  <si>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</si>
  <si>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</si>
  <si>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</si>
  <si>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</si>
  <si>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</si>
  <si>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</si>
  <si>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</si>
  <si>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</si>
  <si>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Uređaji, strojevi i oprema za ostale namjene - kontejneri</t>
  </si>
  <si>
    <t>Ostale intelektualne usluge - osposobljavanje</t>
  </si>
  <si>
    <t>Uređaji, str. i oprema za ostale namjene - pres-kontejner</t>
  </si>
  <si>
    <t>Ceste, želj. i sl. građ.objekti-Zvonimirova ulica</t>
  </si>
  <si>
    <t>III. PLAN RAZVOJNIH PROGRAMA</t>
  </si>
  <si>
    <t>Rashodi poslovanja za nefinancijsku imovinu</t>
  </si>
  <si>
    <t>Članak 6.</t>
  </si>
  <si>
    <t>U Planu razvojnih programa, tabele glase:</t>
  </si>
  <si>
    <t>Oprema za ostale namjene - košare za smeće</t>
  </si>
  <si>
    <t>Oprema za ostale namjene - kolica za čistače</t>
  </si>
  <si>
    <t>Projektna dokumentacija za poduzetnički centar Krka</t>
  </si>
  <si>
    <t>Proj.dokum.za uređ.Trga sv. Nikole</t>
  </si>
  <si>
    <t>Proj.dokum.za izvedbu autokamp odmorišta "Krka"</t>
  </si>
  <si>
    <t>Proj.dok.za Dom staraca u B.Selu - ex škola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</si>
  <si>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</si>
  <si>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</si>
  <si>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</si>
  <si>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</si>
  <si>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</si>
  <si>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</si>
  <si>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</si>
  <si>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</si>
  <si>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</si>
  <si>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</si>
  <si>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</si>
  <si>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</si>
  <si>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</si>
  <si>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</si>
  <si>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</si>
  <si>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</si>
  <si>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</si>
  <si>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</si>
  <si>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</si>
  <si>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</si>
  <si>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</si>
  <si>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</si>
  <si>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</si>
  <si>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</si>
  <si>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</si>
  <si>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>2016.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</si>
  <si>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</si>
  <si>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</si>
  <si>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</si>
  <si>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</si>
  <si>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</si>
  <si>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</si>
  <si>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</si>
  <si>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</si>
  <si>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</si>
  <si>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</si>
  <si>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</si>
  <si>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</si>
  <si>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</si>
  <si>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</si>
  <si>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</si>
  <si>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</si>
  <si>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</si>
  <si>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</si>
  <si>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</si>
  <si>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</si>
  <si>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</si>
  <si>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</si>
  <si>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</si>
  <si>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</si>
  <si>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</si>
  <si>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</si>
  <si>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</si>
  <si>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</si>
  <si>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</si>
  <si>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</si>
  <si>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</si>
  <si>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</si>
  <si>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</si>
  <si>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</si>
  <si>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</si>
  <si>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</si>
  <si>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</si>
  <si>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</si>
  <si>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</si>
  <si>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</si>
  <si>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</si>
  <si>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</si>
  <si>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</si>
  <si>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</si>
  <si>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</si>
  <si>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</si>
  <si>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</si>
  <si>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</si>
  <si>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</si>
  <si>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</si>
  <si>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</si>
  <si>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</si>
  <si>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</si>
  <si>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</si>
  <si>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</si>
  <si>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</si>
  <si>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</si>
  <si>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</si>
  <si>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</si>
  <si>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</si>
  <si>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</si>
  <si>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</si>
  <si>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</si>
  <si>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</si>
  <si>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</si>
  <si>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</si>
  <si>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</si>
  <si>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</si>
  <si>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</si>
  <si>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</si>
  <si>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</si>
  <si>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</si>
  <si>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</si>
  <si>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</si>
  <si>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</si>
  <si>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</si>
  <si>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</si>
  <si>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</si>
  <si>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</si>
  <si>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</si>
  <si>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</si>
  <si>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</si>
  <si>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</si>
  <si>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</si>
  <si>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</si>
  <si>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</si>
  <si>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</si>
  <si>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</si>
  <si>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PROGRAM 09</t>
  </si>
  <si>
    <t>P1009</t>
  </si>
  <si>
    <t>A100901</t>
  </si>
  <si>
    <t>Poslovni objekti</t>
  </si>
  <si>
    <t>POTICANJE  RAZVOJA TURIZMA</t>
  </si>
  <si>
    <t>PROGRAM  10</t>
  </si>
  <si>
    <t>PROSTORNO UREĐENJE I UNAPREĐENJE STANOVANJA</t>
  </si>
  <si>
    <t>Umjetnička, literarna i znanstvena djela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</si>
  <si>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</si>
  <si>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</si>
  <si>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</si>
  <si>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</si>
  <si>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</si>
  <si>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</si>
  <si>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</si>
  <si>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</si>
  <si>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</si>
  <si>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</si>
  <si>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</si>
  <si>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</si>
  <si>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</si>
  <si>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</si>
  <si>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</si>
  <si>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</si>
  <si>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</si>
  <si>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</si>
  <si>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</si>
  <si>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</si>
  <si>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</si>
  <si>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</si>
  <si>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</si>
  <si>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</si>
  <si>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</si>
  <si>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</si>
  <si>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</si>
  <si>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</si>
  <si>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</si>
  <si>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</si>
  <si>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</si>
  <si>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</si>
  <si>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</si>
  <si>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</si>
  <si>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Rashodi za nabavu nefinancijske imovin</t>
  </si>
  <si>
    <t>PROGRAM 18</t>
  </si>
  <si>
    <t>MODERNIZACIJA JAVNE RASVJETE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</si>
  <si>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</si>
  <si>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</si>
  <si>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</si>
  <si>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</si>
  <si>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</si>
  <si>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</si>
  <si>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</si>
  <si>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</si>
  <si>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</si>
  <si>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</si>
  <si>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</si>
  <si>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</si>
  <si>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</si>
  <si>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</si>
  <si>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</si>
  <si>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</si>
  <si>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</si>
  <si>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</si>
  <si>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</si>
  <si>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</si>
  <si>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</si>
  <si>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</si>
  <si>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</si>
  <si>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</si>
  <si>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</si>
  <si>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</si>
  <si>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</si>
  <si>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</si>
  <si>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</si>
  <si>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</si>
  <si>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</si>
  <si>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</si>
  <si>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</si>
  <si>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</si>
  <si>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</si>
  <si>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</si>
  <si>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</si>
  <si>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</si>
  <si>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</si>
  <si>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</si>
  <si>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</si>
  <si>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</si>
  <si>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</si>
  <si>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</si>
  <si>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</si>
  <si>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</si>
  <si>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</si>
  <si>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</si>
  <si>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</si>
  <si>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</si>
  <si>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</si>
  <si>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</si>
  <si>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</si>
  <si>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</si>
  <si>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</si>
  <si>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</si>
  <si>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</si>
  <si>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</si>
  <si>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</si>
  <si>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</si>
  <si>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</si>
  <si>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</si>
  <si>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</si>
  <si>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</si>
  <si>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</si>
  <si>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</si>
  <si>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</si>
  <si>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</si>
  <si>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</si>
  <si>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</si>
  <si>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</si>
  <si>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</si>
  <si>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</si>
  <si>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</si>
  <si>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</si>
  <si>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</si>
  <si>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</si>
  <si>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</si>
  <si>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</si>
  <si>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</si>
  <si>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</si>
  <si>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</si>
  <si>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</si>
  <si>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</si>
  <si>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</si>
  <si>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</si>
  <si>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</si>
  <si>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</si>
  <si>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</si>
  <si>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</si>
  <si>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</si>
  <si>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</si>
  <si>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</si>
  <si>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</si>
  <si>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</si>
  <si>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</si>
  <si>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</si>
  <si>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</si>
  <si>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</si>
  <si>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</si>
  <si>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</si>
  <si>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</si>
  <si>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</si>
  <si>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</si>
  <si>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</si>
  <si>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</si>
  <si>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</si>
  <si>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</si>
  <si>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</si>
  <si>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</si>
  <si>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</si>
  <si>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</si>
  <si>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</si>
  <si>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</si>
  <si>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</si>
  <si>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</si>
  <si>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</si>
  <si>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</si>
  <si>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</si>
  <si>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</si>
  <si>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</si>
  <si>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</si>
  <si>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</si>
  <si>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</si>
  <si>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</si>
  <si>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</si>
  <si>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</si>
  <si>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</si>
  <si>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</si>
  <si>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</si>
  <si>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</si>
  <si>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</si>
  <si>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</si>
  <si>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</si>
  <si>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</si>
  <si>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</si>
  <si>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</si>
  <si>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</si>
  <si>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</si>
  <si>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</si>
  <si>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</si>
  <si>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</si>
  <si>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</si>
  <si>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</si>
  <si>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</si>
  <si>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</si>
  <si>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</si>
  <si>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</si>
  <si>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</si>
  <si>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</si>
  <si>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</si>
  <si>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</si>
  <si>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</si>
  <si>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</si>
  <si>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Primljeni zajmovi od trgovačkog društva u javnom sektoru</t>
  </si>
  <si>
    <t>Izdaci za dane zajmove trg. društvima</t>
  </si>
  <si>
    <t>Dani zajmovi trg.druš. Uajv.sek.-dugoročni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</si>
  <si>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</si>
  <si>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</si>
  <si>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</si>
  <si>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</si>
  <si>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</si>
  <si>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</si>
  <si>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</si>
  <si>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</si>
  <si>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</si>
  <si>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</si>
  <si>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Naknade građanima i kuć.na temelju osiguranja</t>
  </si>
  <si>
    <t>Poticaj poljoprivredi i ruralnom razvoju - LAG</t>
  </si>
  <si>
    <t>Usluge tek. i inv.održ.javnih površina - KP Kistanje</t>
  </si>
  <si>
    <t>Komunalni kamion</t>
  </si>
  <si>
    <t>Geodetsko-katastarske usluge</t>
  </si>
  <si>
    <t>Projektna dokumentacija-centar Kistanje</t>
  </si>
  <si>
    <t>Projektna dokumentacija - ul.Hrv.branitelja</t>
  </si>
  <si>
    <t>Naknade - izbori za mjesne odbore</t>
  </si>
  <si>
    <t>Ceste - sanacija i moderniz.neraz.ceste Nunić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</si>
  <si>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</si>
  <si>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</si>
  <si>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</si>
  <si>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</si>
  <si>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</si>
  <si>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</si>
  <si>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</si>
  <si>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Ostale naknade građanima i kućanstvima iz prorač.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</si>
  <si>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</si>
  <si>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</si>
  <si>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</si>
  <si>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</si>
  <si>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</si>
  <si>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</si>
  <si>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</si>
  <si>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Proj.dok.za izgradnju reciklažnog dvorišta</t>
  </si>
  <si>
    <t>Izdaci za dane zajmove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</si>
  <si>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</si>
  <si>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</si>
  <si>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</si>
  <si>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</si>
  <si>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Fekalna kanalizacija - ul.dr. F.Tuđmana</t>
  </si>
  <si>
    <t>Izgradnja vodovoda - Reljići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</si>
  <si>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</si>
  <si>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</si>
  <si>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</si>
  <si>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</si>
  <si>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</si>
  <si>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</si>
  <si>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</si>
  <si>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</si>
  <si>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</si>
  <si>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</si>
  <si>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</si>
  <si>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</si>
  <si>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Prihodi i rashodi te primici i izdaci po ekonomskoj klasifikaciji utvrđuju se u Računu prihoda i rashoda i Računu </t>
  </si>
  <si>
    <t xml:space="preserve">Ceste - sanacija i moderniz.nerazavrstane ceste </t>
  </si>
  <si>
    <t xml:space="preserve">Usluge tekućeg i invest. održ. - ceste </t>
  </si>
  <si>
    <t>Ceste, želj. i sl. građ.objekti-Ulica Hrv. branitelja (nogostup)</t>
  </si>
  <si>
    <t>Pregled stanja i izvješće o javnoj rasvjeti</t>
  </si>
  <si>
    <t>Projektna dokumentacija za uređenje Trga P.Preradovića i tržnice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</si>
  <si>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</si>
  <si>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</si>
  <si>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</si>
  <si>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</si>
  <si>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Potpore iz proračuna - DUOSZ</t>
  </si>
  <si>
    <t>Tekuće pomoći od ostalih subjekata-SNV</t>
  </si>
  <si>
    <t>Tekuće pomoći od ostalih subjekata- NP Krka</t>
  </si>
  <si>
    <t>PROGRAM  24</t>
  </si>
  <si>
    <t>PROGRAM 25</t>
  </si>
  <si>
    <t>Indeks</t>
  </si>
  <si>
    <t xml:space="preserve">Na temelju članka 7.st.3. i članka 39.stavka 2. Zakona o proračunu ("Narodne novine", broj 87/08 i </t>
  </si>
  <si>
    <t>15/15) i članka 32.Statuta Općine Kistanje ("Službeni vjesnik Šibensko-kninske županije, broj 8/09.,</t>
  </si>
  <si>
    <t xml:space="preserve">    I. Opći dio</t>
  </si>
  <si>
    <t>donosi</t>
  </si>
  <si>
    <t xml:space="preserve">                                             IZMJENE I DOPUNE PRORAČUNA</t>
  </si>
  <si>
    <t>Plan 2016.</t>
  </si>
  <si>
    <t>I. Izmjene</t>
  </si>
  <si>
    <t xml:space="preserve"> se po nositeljima i korisnicima u dijelu proračuna kako slijedi:</t>
  </si>
  <si>
    <t>Naknade - izbori za MO</t>
  </si>
  <si>
    <t>Ostale intelektualne usluge-održavanje programa</t>
  </si>
  <si>
    <t xml:space="preserve"> Pomoć starim i nemoćnim osobama-u kući HZZ</t>
  </si>
  <si>
    <t xml:space="preserve"> 2016. do 31.prosinca 2016.g.</t>
  </si>
  <si>
    <t>KLASA: 400-06/16-01/</t>
  </si>
  <si>
    <t>URBROJ:2182/16-01-16-1</t>
  </si>
  <si>
    <t>Donacije -uključujući i  prihode od fizičkih osoba,neprofitnih organ.trgov.društava i ostalih subjekata izvan općeg proračuna</t>
  </si>
  <si>
    <t>Prihodi od prodaje ili zamjene nefinancijske imovine i naknade s naslova osiguranja (i one od prodaje ili zamjene nef.imov. I od nakn.štete s osnova osiguranja)</t>
  </si>
  <si>
    <t>Intel.usl.-suradnja s institutom za jadranske melioracije</t>
  </si>
  <si>
    <t>K100182</t>
  </si>
  <si>
    <t>Proračun Općine Kistanje za 2016.g.("Službeni vjesnik Šibensko-kninske županije"br.16/2015),mijenja se i glasi:</t>
  </si>
  <si>
    <t>financiranja za 2016. godinu kako slijedi:</t>
  </si>
  <si>
    <t xml:space="preserve">   VRSTA RASHODA  I IZDATAKA </t>
  </si>
  <si>
    <t xml:space="preserve">  </t>
  </si>
  <si>
    <t>Indeks 2016.</t>
  </si>
  <si>
    <t>I.izmjene 2016</t>
  </si>
  <si>
    <t>I.Izmjene 2016.</t>
  </si>
  <si>
    <t>1</t>
  </si>
  <si>
    <t>2</t>
  </si>
  <si>
    <t xml:space="preserve">              OPĆINE KISTANJE (II) ZA 2016. GODINU</t>
  </si>
  <si>
    <t xml:space="preserve">Ove Druge izmjene i dopune proračuna Općine Kistanje za 2016.g. stupaju na snagu prvi dan od objave u "Službenom vjesniku Šibensko-kninske županije", a primjenjuju se od 01.siječnja </t>
  </si>
  <si>
    <t>Kistanje , _____. kolovoza 2016.g.</t>
  </si>
  <si>
    <t>U Posebnom dijelu Drugih izmjena i dopuna Proračuna Općine Kistanje  za 2016.g. rashodi iskazani prema programskoj, ekonomskoj i funkcijskoj klasifikaciji raspoređuju</t>
  </si>
  <si>
    <t>3/2</t>
  </si>
  <si>
    <t>II.izmjene 2016</t>
  </si>
  <si>
    <t>II.Izmjene 2016.</t>
  </si>
  <si>
    <t>II. Izmjene</t>
  </si>
  <si>
    <t>Izgradnja eko pijace</t>
  </si>
  <si>
    <t>Izgradnja biciklističke staze</t>
  </si>
  <si>
    <t>Projektna dokumentacija - izgradnja eko pijace</t>
  </si>
  <si>
    <t>Izgradnja ulice Gospe Letničke III.faza</t>
  </si>
  <si>
    <t>Potpore iz proračuna-Ministarstvo gospodarstva</t>
  </si>
  <si>
    <t>Mobilno reciklažno dvorište - kontejner</t>
  </si>
  <si>
    <t xml:space="preserve">Izgradnja Eko pijace </t>
  </si>
  <si>
    <t>Rashodi za nabavu nematerijalne proizvedene imovine</t>
  </si>
  <si>
    <t>Izgradnja reciklažnog dvorišta - projektna dokumentacija</t>
  </si>
  <si>
    <t xml:space="preserve">15/10. i 4/13), Općinsko vijeće Općine Kistanje na 20. sjednici, od ______. kolovoza 2016. godine,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</si>
</sst>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3" borderId="0" applyNumberFormat="0" applyBorder="0" applyAlignment="0" applyProtection="0"/>
    <xf numFmtId="0" fontId="6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14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5" fillId="24" borderId="0" xfId="0" applyFont="1" applyFill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2" fillId="5" borderId="17" xfId="0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4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3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0" fontId="21" fillId="0" borderId="10" xfId="53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24" borderId="0" xfId="0" applyFont="1" applyFill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21" fillId="24" borderId="0" xfId="0" applyFont="1" applyFill="1" applyAlignment="1" applyProtection="1">
      <alignment wrapText="1"/>
      <protection locked="0"/>
    </xf>
    <xf numFmtId="0" fontId="23" fillId="0" borderId="11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15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32" fillId="0" borderId="10" xfId="54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33" fillId="5" borderId="10" xfId="54" applyFont="1" applyFill="1" applyBorder="1" applyAlignment="1" applyProtection="1">
      <alignment horizontal="center" wrapText="1"/>
      <protection locked="0"/>
    </xf>
    <xf numFmtId="0" fontId="21" fillId="0" borderId="19" xfId="0" applyFont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34" fillId="0" borderId="11" xfId="0" applyFont="1" applyBorder="1" applyAlignment="1" applyProtection="1">
      <alignment/>
      <protection locked="0"/>
    </xf>
    <xf numFmtId="0" fontId="34" fillId="0" borderId="26" xfId="0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3" applyFont="1" applyFill="1" applyBorder="1" applyAlignment="1" applyProtection="1">
      <alignment horizontal="right" wrapText="1"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5" borderId="27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36" fillId="0" borderId="0" xfId="56" applyFont="1" applyAlignment="1">
      <alignment horizontal="right"/>
    </xf>
    <xf numFmtId="9" fontId="31" fillId="0" borderId="0" xfId="56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 locked="0"/>
    </xf>
    <xf numFmtId="3" fontId="21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7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7" borderId="0" xfId="0" applyNumberFormat="1" applyFont="1" applyFill="1" applyAlignment="1">
      <alignment/>
    </xf>
    <xf numFmtId="3" fontId="23" fillId="15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3" fontId="0" fillId="15" borderId="10" xfId="0" applyNumberFormat="1" applyFont="1" applyFill="1" applyBorder="1" applyAlignment="1">
      <alignment/>
    </xf>
    <xf numFmtId="0" fontId="23" fillId="1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7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9" borderId="0" xfId="0" applyFont="1" applyFill="1" applyAlignment="1" applyProtection="1">
      <alignment/>
      <protection locked="0"/>
    </xf>
    <xf numFmtId="3" fontId="0" fillId="24" borderId="10" xfId="0" applyNumberFormat="1" applyFont="1" applyFill="1" applyBorder="1" applyAlignment="1" applyProtection="1">
      <alignment/>
      <protection locked="0"/>
    </xf>
    <xf numFmtId="3" fontId="0" fillId="24" borderId="13" xfId="0" applyNumberFormat="1" applyFont="1" applyFill="1" applyBorder="1" applyAlignment="1" applyProtection="1">
      <alignment/>
      <protection locked="0"/>
    </xf>
    <xf numFmtId="3" fontId="37" fillId="24" borderId="13" xfId="0" applyNumberFormat="1" applyFont="1" applyFill="1" applyBorder="1" applyAlignment="1" applyProtection="1">
      <alignment/>
      <protection locked="0"/>
    </xf>
    <xf numFmtId="3" fontId="0" fillId="24" borderId="16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Alignment="1" applyProtection="1">
      <alignment/>
      <protection locked="0"/>
    </xf>
    <xf numFmtId="3" fontId="0" fillId="5" borderId="17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3" fontId="0" fillId="5" borderId="20" xfId="0" applyNumberFormat="1" applyFont="1" applyFill="1" applyBorder="1" applyAlignment="1" applyProtection="1">
      <alignment/>
      <protection locked="0"/>
    </xf>
    <xf numFmtId="3" fontId="0" fillId="3" borderId="0" xfId="0" applyNumberFormat="1" applyFont="1" applyFill="1" applyAlignment="1" applyProtection="1">
      <alignment/>
      <protection locked="0"/>
    </xf>
    <xf numFmtId="3" fontId="0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24" borderId="17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24" borderId="1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3" borderId="0" xfId="0" applyFont="1" applyFill="1" applyAlignment="1" applyProtection="1">
      <alignment/>
      <protection locked="0"/>
    </xf>
    <xf numFmtId="3" fontId="21" fillId="5" borderId="15" xfId="0" applyNumberFormat="1" applyFont="1" applyFill="1" applyBorder="1" applyAlignment="1" applyProtection="1">
      <alignment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3" fontId="21" fillId="5" borderId="18" xfId="0" applyNumberFormat="1" applyFont="1" applyFill="1" applyBorder="1" applyAlignment="1" applyProtection="1">
      <alignment/>
      <protection locked="0"/>
    </xf>
    <xf numFmtId="3" fontId="21" fillId="5" borderId="10" xfId="0" applyNumberFormat="1" applyFont="1" applyFill="1" applyBorder="1" applyAlignment="1" applyProtection="1">
      <alignment/>
      <protection locked="0"/>
    </xf>
    <xf numFmtId="3" fontId="21" fillId="24" borderId="12" xfId="0" applyNumberFormat="1" applyFont="1" applyFill="1" applyBorder="1" applyAlignment="1" applyProtection="1">
      <alignment horizontal="right"/>
      <protection locked="0"/>
    </xf>
    <xf numFmtId="3" fontId="21" fillId="3" borderId="10" xfId="0" applyNumberFormat="1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3" fontId="21" fillId="5" borderId="21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3" fontId="21" fillId="0" borderId="11" xfId="0" applyNumberFormat="1" applyFont="1" applyFill="1" applyBorder="1" applyAlignment="1" applyProtection="1">
      <alignment/>
      <protection locked="0"/>
    </xf>
    <xf numFmtId="3" fontId="21" fillId="0" borderId="14" xfId="0" applyNumberFormat="1" applyFont="1" applyFill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3" fontId="21" fillId="5" borderId="27" xfId="0" applyNumberFormat="1" applyFont="1" applyFill="1" applyBorder="1" applyAlignment="1" applyProtection="1">
      <alignment/>
      <protection locked="0"/>
    </xf>
    <xf numFmtId="3" fontId="21" fillId="26" borderId="10" xfId="0" applyNumberFormat="1" applyFont="1" applyFill="1" applyBorder="1" applyAlignment="1" applyProtection="1">
      <alignment/>
      <protection locked="0"/>
    </xf>
    <xf numFmtId="0" fontId="21" fillId="7" borderId="10" xfId="0" applyFont="1" applyFill="1" applyBorder="1" applyAlignment="1" applyProtection="1">
      <alignment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9" fontId="21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10" fontId="21" fillId="0" borderId="10" xfId="0" applyNumberFormat="1" applyFont="1" applyFill="1" applyBorder="1" applyAlignment="1">
      <alignment horizontal="right"/>
    </xf>
    <xf numFmtId="9" fontId="23" fillId="0" borderId="10" xfId="56" applyFont="1" applyBorder="1" applyAlignment="1" applyProtection="1">
      <alignment horizontal="righ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9" fontId="22" fillId="0" borderId="0" xfId="56" applyFont="1" applyFill="1" applyAlignment="1" applyProtection="1">
      <alignment horizontal="right"/>
      <protection locked="0"/>
    </xf>
    <xf numFmtId="9" fontId="21" fillId="0" borderId="0" xfId="56" applyFont="1" applyFill="1" applyAlignment="1" applyProtection="1">
      <alignment horizontal="right"/>
      <protection locked="0"/>
    </xf>
    <xf numFmtId="9" fontId="21" fillId="7" borderId="0" xfId="56" applyFont="1" applyFill="1" applyAlignment="1" applyProtection="1">
      <alignment horizontal="right"/>
      <protection locked="0"/>
    </xf>
    <xf numFmtId="9" fontId="21" fillId="3" borderId="0" xfId="56" applyFont="1" applyFill="1" applyAlignment="1" applyProtection="1">
      <alignment horizontal="right"/>
      <protection locked="0"/>
    </xf>
    <xf numFmtId="9" fontId="21" fillId="5" borderId="0" xfId="56" applyFont="1" applyFill="1" applyAlignment="1" applyProtection="1">
      <alignment horizontal="right"/>
      <protection locked="0"/>
    </xf>
    <xf numFmtId="9" fontId="21" fillId="0" borderId="0" xfId="56" applyFont="1" applyFill="1" applyAlignment="1" applyProtection="1">
      <alignment horizontal="right"/>
      <protection locked="0"/>
    </xf>
    <xf numFmtId="9" fontId="21" fillId="9" borderId="0" xfId="56" applyFont="1" applyFill="1" applyAlignment="1" applyProtection="1">
      <alignment horizontal="right"/>
      <protection locked="0"/>
    </xf>
    <xf numFmtId="9" fontId="22" fillId="24" borderId="10" xfId="56" applyFont="1" applyFill="1" applyBorder="1" applyAlignment="1" applyProtection="1">
      <alignment horizontal="right"/>
      <protection locked="0"/>
    </xf>
    <xf numFmtId="9" fontId="22" fillId="5" borderId="15" xfId="56" applyFont="1" applyFill="1" applyBorder="1" applyAlignment="1" applyProtection="1">
      <alignment horizontal="right"/>
      <protection locked="0"/>
    </xf>
    <xf numFmtId="9" fontId="22" fillId="24" borderId="0" xfId="56" applyFont="1" applyFill="1" applyBorder="1" applyAlignment="1" applyProtection="1">
      <alignment horizontal="right"/>
      <protection locked="0"/>
    </xf>
    <xf numFmtId="9" fontId="22" fillId="24" borderId="10" xfId="56" applyFont="1" applyFill="1" applyBorder="1" applyAlignment="1" applyProtection="1">
      <alignment horizontal="right"/>
      <protection locked="0"/>
    </xf>
    <xf numFmtId="9" fontId="22" fillId="7" borderId="0" xfId="56" applyFont="1" applyFill="1" applyAlignment="1" applyProtection="1">
      <alignment horizontal="right"/>
      <protection locked="0"/>
    </xf>
    <xf numFmtId="9" fontId="21" fillId="5" borderId="17" xfId="56" applyFont="1" applyFill="1" applyBorder="1" applyAlignment="1" applyProtection="1">
      <alignment horizontal="right"/>
      <protection locked="0"/>
    </xf>
    <xf numFmtId="9" fontId="22" fillId="5" borderId="18" xfId="56" applyFont="1" applyFill="1" applyBorder="1" applyAlignment="1" applyProtection="1">
      <alignment horizontal="right"/>
      <protection locked="0"/>
    </xf>
    <xf numFmtId="9" fontId="22" fillId="24" borderId="0" xfId="56" applyFont="1" applyFill="1" applyBorder="1" applyAlignment="1" applyProtection="1">
      <alignment horizontal="right"/>
      <protection locked="0"/>
    </xf>
    <xf numFmtId="9" fontId="21" fillId="24" borderId="10" xfId="56" applyFont="1" applyFill="1" applyBorder="1" applyAlignment="1" applyProtection="1">
      <alignment horizontal="right"/>
      <protection locked="0"/>
    </xf>
    <xf numFmtId="9" fontId="22" fillId="7" borderId="0" xfId="56" applyFont="1" applyFill="1" applyBorder="1" applyAlignment="1" applyProtection="1">
      <alignment horizontal="right"/>
      <protection locked="0"/>
    </xf>
    <xf numFmtId="9" fontId="21" fillId="24" borderId="0" xfId="56" applyFont="1" applyFill="1" applyBorder="1" applyAlignment="1" applyProtection="1">
      <alignment horizontal="right"/>
      <protection locked="0"/>
    </xf>
    <xf numFmtId="9" fontId="22" fillId="5" borderId="17" xfId="56" applyFont="1" applyFill="1" applyBorder="1" applyAlignment="1" applyProtection="1">
      <alignment horizontal="right"/>
      <protection locked="0"/>
    </xf>
    <xf numFmtId="9" fontId="22" fillId="5" borderId="10" xfId="56" applyFont="1" applyFill="1" applyBorder="1" applyAlignment="1" applyProtection="1">
      <alignment horizontal="right"/>
      <protection locked="0"/>
    </xf>
    <xf numFmtId="9" fontId="22" fillId="3" borderId="10" xfId="56" applyFont="1" applyFill="1" applyBorder="1" applyAlignment="1" applyProtection="1">
      <alignment horizontal="right"/>
      <protection locked="0"/>
    </xf>
    <xf numFmtId="9" fontId="22" fillId="7" borderId="0" xfId="56" applyFont="1" applyFill="1" applyBorder="1" applyAlignment="1" applyProtection="1">
      <alignment horizontal="right"/>
      <protection locked="0"/>
    </xf>
    <xf numFmtId="9" fontId="22" fillId="24" borderId="13" xfId="56" applyFont="1" applyFill="1" applyBorder="1" applyAlignment="1" applyProtection="1">
      <alignment horizontal="right"/>
      <protection locked="0"/>
    </xf>
    <xf numFmtId="9" fontId="21" fillId="5" borderId="20" xfId="56" applyFont="1" applyFill="1" applyBorder="1" applyAlignment="1" applyProtection="1">
      <alignment horizontal="right"/>
      <protection locked="0"/>
    </xf>
    <xf numFmtId="9" fontId="22" fillId="5" borderId="10" xfId="56" applyFont="1" applyFill="1" applyBorder="1" applyAlignment="1" applyProtection="1">
      <alignment horizontal="right"/>
      <protection locked="0"/>
    </xf>
    <xf numFmtId="9" fontId="22" fillId="3" borderId="10" xfId="56" applyFont="1" applyFill="1" applyBorder="1" applyAlignment="1" applyProtection="1">
      <alignment horizontal="right"/>
      <protection locked="0"/>
    </xf>
    <xf numFmtId="9" fontId="21" fillId="24" borderId="17" xfId="56" applyFont="1" applyFill="1" applyBorder="1" applyAlignment="1" applyProtection="1">
      <alignment horizontal="right"/>
      <protection locked="0"/>
    </xf>
    <xf numFmtId="9" fontId="22" fillId="5" borderId="21" xfId="56" applyFont="1" applyFill="1" applyBorder="1" applyAlignment="1" applyProtection="1">
      <alignment horizontal="right"/>
      <protection locked="0"/>
    </xf>
    <xf numFmtId="9" fontId="22" fillId="0" borderId="10" xfId="56" applyFont="1" applyFill="1" applyBorder="1" applyAlignment="1" applyProtection="1">
      <alignment horizontal="right"/>
      <protection locked="0"/>
    </xf>
    <xf numFmtId="9" fontId="22" fillId="0" borderId="0" xfId="56" applyFont="1" applyFill="1" applyBorder="1" applyAlignment="1" applyProtection="1">
      <alignment horizontal="right"/>
      <protection locked="0"/>
    </xf>
    <xf numFmtId="9" fontId="21" fillId="24" borderId="0" xfId="56" applyFont="1" applyFill="1" applyAlignment="1" applyProtection="1">
      <alignment horizontal="right"/>
      <protection locked="0"/>
    </xf>
    <xf numFmtId="9" fontId="21" fillId="0" borderId="10" xfId="56" applyFont="1" applyFill="1" applyBorder="1" applyAlignment="1" applyProtection="1">
      <alignment horizontal="right"/>
      <protection locked="0"/>
    </xf>
    <xf numFmtId="9" fontId="22" fillId="0" borderId="10" xfId="56" applyFont="1" applyBorder="1" applyAlignment="1" applyProtection="1">
      <alignment horizontal="right"/>
      <protection locked="0"/>
    </xf>
    <xf numFmtId="9" fontId="21" fillId="0" borderId="0" xfId="56" applyFont="1" applyFill="1" applyBorder="1" applyAlignment="1" applyProtection="1">
      <alignment horizontal="right"/>
      <protection locked="0"/>
    </xf>
    <xf numFmtId="9" fontId="21" fillId="7" borderId="0" xfId="56" applyFont="1" applyFill="1" applyBorder="1" applyAlignment="1" applyProtection="1">
      <alignment horizontal="right"/>
      <protection locked="0"/>
    </xf>
    <xf numFmtId="9" fontId="21" fillId="7" borderId="0" xfId="56" applyFont="1" applyFill="1" applyBorder="1" applyAlignment="1" applyProtection="1">
      <alignment horizontal="right"/>
      <protection locked="0"/>
    </xf>
    <xf numFmtId="9" fontId="22" fillId="0" borderId="13" xfId="56" applyFont="1" applyFill="1" applyBorder="1" applyAlignment="1" applyProtection="1">
      <alignment horizontal="right"/>
      <protection locked="0"/>
    </xf>
    <xf numFmtId="9" fontId="21" fillId="0" borderId="16" xfId="56" applyFont="1" applyFill="1" applyBorder="1" applyAlignment="1" applyProtection="1">
      <alignment horizontal="right"/>
      <protection locked="0"/>
    </xf>
    <xf numFmtId="9" fontId="21" fillId="0" borderId="15" xfId="56" applyFont="1" applyFill="1" applyBorder="1" applyAlignment="1" applyProtection="1">
      <alignment horizontal="right"/>
      <protection locked="0"/>
    </xf>
    <xf numFmtId="9" fontId="22" fillId="0" borderId="15" xfId="56" applyFont="1" applyFill="1" applyBorder="1" applyAlignment="1" applyProtection="1">
      <alignment horizontal="right"/>
      <protection locked="0"/>
    </xf>
    <xf numFmtId="9" fontId="22" fillId="0" borderId="10" xfId="56" applyFont="1" applyFill="1" applyBorder="1" applyAlignment="1" applyProtection="1">
      <alignment horizontal="right"/>
      <protection locked="0"/>
    </xf>
    <xf numFmtId="9" fontId="21" fillId="7" borderId="0" xfId="56" applyFont="1" applyFill="1" applyAlignment="1" applyProtection="1">
      <alignment horizontal="right"/>
      <protection locked="0"/>
    </xf>
    <xf numFmtId="9" fontId="22" fillId="7" borderId="0" xfId="56" applyFont="1" applyFill="1" applyAlignment="1" applyProtection="1">
      <alignment horizontal="right"/>
      <protection locked="0"/>
    </xf>
    <xf numFmtId="9" fontId="22" fillId="26" borderId="10" xfId="56" applyFont="1" applyFill="1" applyBorder="1" applyAlignment="1" applyProtection="1">
      <alignment horizontal="right"/>
      <protection locked="0"/>
    </xf>
    <xf numFmtId="9" fontId="28" fillId="7" borderId="10" xfId="56" applyFont="1" applyFill="1" applyBorder="1" applyAlignment="1" applyProtection="1">
      <alignment horizontal="right"/>
      <protection locked="0"/>
    </xf>
    <xf numFmtId="9" fontId="28" fillId="22" borderId="10" xfId="56" applyFont="1" applyFill="1" applyBorder="1" applyAlignment="1" applyProtection="1">
      <alignment horizontal="right"/>
      <protection locked="0"/>
    </xf>
    <xf numFmtId="9" fontId="0" fillId="0" borderId="0" xfId="56" applyFont="1" applyAlignment="1" applyProtection="1">
      <alignment horizontal="right"/>
      <protection locked="0"/>
    </xf>
    <xf numFmtId="9" fontId="21" fillId="0" borderId="0" xfId="56" applyFont="1" applyAlignment="1" applyProtection="1">
      <alignment horizontal="right"/>
      <protection locked="0"/>
    </xf>
    <xf numFmtId="9" fontId="21" fillId="0" borderId="10" xfId="56" applyFont="1" applyBorder="1" applyAlignment="1" applyProtection="1">
      <alignment horizontal="right" wrapText="1"/>
      <protection locked="0"/>
    </xf>
    <xf numFmtId="9" fontId="21" fillId="0" borderId="0" xfId="56" applyFont="1" applyBorder="1" applyAlignment="1" applyProtection="1">
      <alignment horizontal="right"/>
      <protection locked="0"/>
    </xf>
    <xf numFmtId="9" fontId="0" fillId="0" borderId="0" xfId="56" applyFont="1" applyAlignment="1">
      <alignment horizontal="right"/>
    </xf>
    <xf numFmtId="0" fontId="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7" borderId="10" xfId="0" applyFill="1" applyBorder="1" applyAlignment="1">
      <alignment horizontal="right"/>
    </xf>
    <xf numFmtId="10" fontId="2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9" fontId="21" fillId="0" borderId="10" xfId="56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1" fillId="22" borderId="13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10" fontId="22" fillId="15" borderId="10" xfId="0" applyNumberFormat="1" applyFont="1" applyFill="1" applyBorder="1" applyAlignment="1">
      <alignment horizontal="right"/>
    </xf>
    <xf numFmtId="10" fontId="22" fillId="0" borderId="10" xfId="0" applyNumberFormat="1" applyFont="1" applyBorder="1" applyAlignment="1">
      <alignment horizontal="right"/>
    </xf>
    <xf numFmtId="10" fontId="21" fillId="0" borderId="10" xfId="0" applyNumberFormat="1" applyFont="1" applyFill="1" applyBorder="1" applyAlignment="1">
      <alignment horizontal="right"/>
    </xf>
    <xf numFmtId="10" fontId="22" fillId="15" borderId="10" xfId="0" applyNumberFormat="1" applyFont="1" applyFill="1" applyBorder="1" applyAlignment="1">
      <alignment horizontal="right"/>
    </xf>
    <xf numFmtId="10" fontId="22" fillId="0" borderId="10" xfId="0" applyNumberFormat="1" applyFont="1" applyFill="1" applyBorder="1" applyAlignment="1">
      <alignment horizontal="right"/>
    </xf>
    <xf numFmtId="10" fontId="21" fillId="0" borderId="10" xfId="0" applyNumberFormat="1" applyFont="1" applyBorder="1" applyAlignment="1">
      <alignment horizontal="right"/>
    </xf>
    <xf numFmtId="10" fontId="21" fillId="7" borderId="0" xfId="0" applyNumberFormat="1" applyFont="1" applyFill="1" applyAlignment="1">
      <alignment horizontal="right"/>
    </xf>
    <xf numFmtId="10" fontId="21" fillId="15" borderId="10" xfId="0" applyNumberFormat="1" applyFont="1" applyFill="1" applyBorder="1" applyAlignment="1">
      <alignment horizontal="right"/>
    </xf>
    <xf numFmtId="10" fontId="21" fillId="7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3" fillId="0" borderId="0" xfId="0" applyFont="1" applyAlignment="1">
      <alignment horizontal="center"/>
    </xf>
    <xf numFmtId="9" fontId="35" fillId="0" borderId="0" xfId="56" applyFont="1" applyAlignment="1">
      <alignment horizontal="right"/>
    </xf>
    <xf numFmtId="0" fontId="21" fillId="22" borderId="14" xfId="0" applyFont="1" applyFill="1" applyBorder="1" applyAlignment="1">
      <alignment/>
    </xf>
    <xf numFmtId="0" fontId="21" fillId="22" borderId="29" xfId="0" applyFont="1" applyFill="1" applyBorder="1" applyAlignment="1">
      <alignment/>
    </xf>
    <xf numFmtId="0" fontId="21" fillId="22" borderId="19" xfId="0" applyFont="1" applyFill="1" applyBorder="1" applyAlignment="1">
      <alignment/>
    </xf>
    <xf numFmtId="0" fontId="21" fillId="22" borderId="27" xfId="0" applyFont="1" applyFill="1" applyBorder="1" applyAlignment="1">
      <alignment/>
    </xf>
    <xf numFmtId="0" fontId="21" fillId="22" borderId="28" xfId="0" applyFont="1" applyFill="1" applyBorder="1" applyAlignment="1">
      <alignment/>
    </xf>
    <xf numFmtId="0" fontId="21" fillId="22" borderId="22" xfId="0" applyFont="1" applyFill="1" applyBorder="1" applyAlignment="1">
      <alignment/>
    </xf>
    <xf numFmtId="0" fontId="21" fillId="22" borderId="0" xfId="0" applyFont="1" applyFill="1" applyBorder="1" applyAlignment="1">
      <alignment/>
    </xf>
    <xf numFmtId="0" fontId="21" fillId="22" borderId="30" xfId="0" applyFont="1" applyFill="1" applyBorder="1" applyAlignment="1">
      <alignment/>
    </xf>
    <xf numFmtId="49" fontId="21" fillId="22" borderId="15" xfId="0" applyNumberFormat="1" applyFont="1" applyFill="1" applyBorder="1" applyAlignment="1">
      <alignment horizontal="right"/>
    </xf>
    <xf numFmtId="3" fontId="21" fillId="22" borderId="13" xfId="0" applyNumberFormat="1" applyFont="1" applyFill="1" applyBorder="1" applyAlignment="1">
      <alignment wrapText="1"/>
    </xf>
    <xf numFmtId="1" fontId="21" fillId="22" borderId="15" xfId="0" applyNumberFormat="1" applyFont="1" applyFill="1" applyBorder="1" applyAlignment="1">
      <alignment/>
    </xf>
    <xf numFmtId="3" fontId="21" fillId="22" borderId="22" xfId="0" applyNumberFormat="1" applyFont="1" applyFill="1" applyBorder="1" applyAlignment="1">
      <alignment/>
    </xf>
    <xf numFmtId="3" fontId="21" fillId="22" borderId="10" xfId="0" applyNumberFormat="1" applyFont="1" applyFill="1" applyBorder="1" applyAlignment="1">
      <alignment horizontal="right"/>
    </xf>
    <xf numFmtId="3" fontId="21" fillId="22" borderId="13" xfId="0" applyNumberFormat="1" applyFont="1" applyFill="1" applyBorder="1" applyAlignment="1">
      <alignment/>
    </xf>
    <xf numFmtId="3" fontId="23" fillId="22" borderId="11" xfId="0" applyNumberFormat="1" applyFont="1" applyFill="1" applyBorder="1" applyAlignment="1">
      <alignment horizontal="right"/>
    </xf>
    <xf numFmtId="3" fontId="23" fillId="22" borderId="14" xfId="0" applyNumberFormat="1" applyFont="1" applyFill="1" applyBorder="1" applyAlignment="1">
      <alignment/>
    </xf>
    <xf numFmtId="3" fontId="23" fillId="22" borderId="29" xfId="0" applyNumberFormat="1" applyFont="1" applyFill="1" applyBorder="1" applyAlignment="1">
      <alignment/>
    </xf>
    <xf numFmtId="1" fontId="23" fillId="22" borderId="28" xfId="0" applyNumberFormat="1" applyFont="1" applyFill="1" applyBorder="1" applyAlignment="1">
      <alignment/>
    </xf>
    <xf numFmtId="3" fontId="23" fillId="22" borderId="27" xfId="0" applyNumberFormat="1" applyFont="1" applyFill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1" fillId="22" borderId="14" xfId="0" applyFont="1" applyFill="1" applyBorder="1" applyAlignment="1" applyProtection="1">
      <alignment/>
      <protection locked="0"/>
    </xf>
    <xf numFmtId="0" fontId="21" fillId="22" borderId="29" xfId="0" applyFont="1" applyFill="1" applyBorder="1" applyAlignment="1" applyProtection="1">
      <alignment/>
      <protection locked="0"/>
    </xf>
    <xf numFmtId="0" fontId="21" fillId="22" borderId="30" xfId="0" applyFont="1" applyFill="1" applyBorder="1" applyAlignment="1" applyProtection="1">
      <alignment/>
      <protection locked="0"/>
    </xf>
    <xf numFmtId="0" fontId="21" fillId="22" borderId="0" xfId="0" applyFont="1" applyFill="1" applyBorder="1" applyAlignment="1" applyProtection="1">
      <alignment/>
      <protection locked="0"/>
    </xf>
    <xf numFmtId="0" fontId="21" fillId="22" borderId="27" xfId="0" applyFont="1" applyFill="1" applyBorder="1" applyAlignment="1" applyProtection="1">
      <alignment/>
      <protection locked="0"/>
    </xf>
    <xf numFmtId="0" fontId="21" fillId="22" borderId="28" xfId="0" applyFont="1" applyFill="1" applyBorder="1" applyAlignment="1" applyProtection="1">
      <alignment/>
      <protection locked="0"/>
    </xf>
    <xf numFmtId="0" fontId="21" fillId="22" borderId="15" xfId="0" applyFont="1" applyFill="1" applyBorder="1" applyAlignment="1" applyProtection="1">
      <alignment/>
      <protection locked="0"/>
    </xf>
    <xf numFmtId="0" fontId="0" fillId="22" borderId="15" xfId="0" applyFont="1" applyFill="1" applyBorder="1" applyAlignment="1" applyProtection="1">
      <alignment/>
      <protection locked="0"/>
    </xf>
    <xf numFmtId="0" fontId="21" fillId="22" borderId="14" xfId="0" applyFont="1" applyFill="1" applyBorder="1" applyAlignment="1" applyProtection="1">
      <alignment horizontal="center" wrapText="1"/>
      <protection locked="0"/>
    </xf>
    <xf numFmtId="0" fontId="23" fillId="22" borderId="14" xfId="0" applyFont="1" applyFill="1" applyBorder="1" applyAlignment="1" applyProtection="1">
      <alignment horizontal="center"/>
      <protection locked="0"/>
    </xf>
    <xf numFmtId="9" fontId="21" fillId="22" borderId="13" xfId="56" applyFont="1" applyFill="1" applyBorder="1" applyAlignment="1" applyProtection="1">
      <alignment horizontal="right"/>
      <protection locked="0"/>
    </xf>
    <xf numFmtId="0" fontId="21" fillId="22" borderId="30" xfId="0" applyFont="1" applyFill="1" applyBorder="1" applyAlignment="1" applyProtection="1">
      <alignment horizontal="center"/>
      <protection locked="0"/>
    </xf>
    <xf numFmtId="0" fontId="21" fillId="22" borderId="27" xfId="0" applyFont="1" applyFill="1" applyBorder="1" applyAlignment="1" applyProtection="1">
      <alignment/>
      <protection locked="0"/>
    </xf>
    <xf numFmtId="0" fontId="23" fillId="22" borderId="30" xfId="0" applyFont="1" applyFill="1" applyBorder="1" applyAlignment="1" applyProtection="1">
      <alignment horizontal="center"/>
      <protection locked="0"/>
    </xf>
    <xf numFmtId="16" fontId="0" fillId="22" borderId="27" xfId="0" applyNumberFormat="1" applyFont="1" applyFill="1" applyBorder="1" applyAlignment="1" applyProtection="1">
      <alignment/>
      <protection locked="0"/>
    </xf>
    <xf numFmtId="9" fontId="21" fillId="22" borderId="17" xfId="56" applyFont="1" applyFill="1" applyBorder="1" applyAlignment="1" applyProtection="1">
      <alignment horizontal="right"/>
      <protection locked="0"/>
    </xf>
    <xf numFmtId="9" fontId="21" fillId="22" borderId="15" xfId="56" applyFont="1" applyFill="1" applyBorder="1" applyAlignment="1" applyProtection="1">
      <alignment horizontal="right"/>
      <protection locked="0"/>
    </xf>
    <xf numFmtId="9" fontId="28" fillId="22" borderId="15" xfId="56" applyFont="1" applyFill="1" applyBorder="1" applyAlignment="1" applyProtection="1">
      <alignment horizontal="right"/>
      <protection locked="0"/>
    </xf>
    <xf numFmtId="0" fontId="21" fillId="7" borderId="27" xfId="0" applyFont="1" applyFill="1" applyBorder="1" applyAlignment="1" applyProtection="1">
      <alignment horizontal="center"/>
      <protection locked="0"/>
    </xf>
    <xf numFmtId="0" fontId="22" fillId="7" borderId="10" xfId="0" applyFont="1" applyFill="1" applyBorder="1" applyAlignment="1" applyProtection="1">
      <alignment/>
      <protection locked="0"/>
    </xf>
    <xf numFmtId="0" fontId="22" fillId="7" borderId="10" xfId="0" applyFont="1" applyFill="1" applyBorder="1" applyAlignment="1" applyProtection="1">
      <alignment horizontal="center"/>
      <protection locked="0"/>
    </xf>
    <xf numFmtId="49" fontId="23" fillId="0" borderId="10" xfId="0" applyNumberFormat="1" applyFont="1" applyBorder="1" applyAlignment="1" applyProtection="1">
      <alignment horizontal="center" wrapText="1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12" fontId="21" fillId="22" borderId="13" xfId="56" applyNumberFormat="1" applyFont="1" applyFill="1" applyBorder="1" applyAlignment="1" applyProtection="1">
      <alignment horizontal="right"/>
      <protection locked="0"/>
    </xf>
    <xf numFmtId="9" fontId="22" fillId="24" borderId="16" xfId="56" applyFont="1" applyFill="1" applyBorder="1" applyAlignment="1" applyProtection="1">
      <alignment horizontal="right"/>
      <protection locked="0"/>
    </xf>
    <xf numFmtId="0" fontId="21" fillId="24" borderId="17" xfId="0" applyFont="1" applyFill="1" applyBorder="1" applyAlignment="1" applyProtection="1">
      <alignment/>
      <protection locked="0"/>
    </xf>
    <xf numFmtId="0" fontId="21" fillId="24" borderId="27" xfId="0" applyFont="1" applyFill="1" applyBorder="1" applyAlignment="1" applyProtection="1">
      <alignment/>
      <protection locked="0"/>
    </xf>
    <xf numFmtId="0" fontId="21" fillId="24" borderId="22" xfId="0" applyFont="1" applyFill="1" applyBorder="1" applyAlignment="1" applyProtection="1">
      <alignment/>
      <protection locked="0"/>
    </xf>
    <xf numFmtId="9" fontId="22" fillId="24" borderId="15" xfId="56" applyFont="1" applyFill="1" applyBorder="1" applyAlignment="1" applyProtection="1">
      <alignment horizontal="right"/>
      <protection locked="0"/>
    </xf>
    <xf numFmtId="9" fontId="22" fillId="24" borderId="16" xfId="56" applyFont="1" applyFill="1" applyBorder="1" applyAlignment="1" applyProtection="1">
      <alignment horizontal="right"/>
      <protection locked="0"/>
    </xf>
    <xf numFmtId="0" fontId="21" fillId="24" borderId="15" xfId="0" applyFont="1" applyFill="1" applyBorder="1" applyAlignment="1" applyProtection="1">
      <alignment/>
      <protection locked="0"/>
    </xf>
    <xf numFmtId="9" fontId="21" fillId="24" borderId="15" xfId="56" applyFont="1" applyFill="1" applyBorder="1" applyAlignment="1" applyProtection="1">
      <alignment horizontal="right"/>
      <protection locked="0"/>
    </xf>
    <xf numFmtId="9" fontId="21" fillId="24" borderId="16" xfId="56" applyFont="1" applyFill="1" applyBorder="1" applyAlignment="1" applyProtection="1">
      <alignment horizontal="right"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49" fontId="21" fillId="7" borderId="10" xfId="56" applyNumberFormat="1" applyFont="1" applyFill="1" applyBorder="1" applyAlignment="1" applyProtection="1">
      <alignment horizontal="center"/>
      <protection locked="0"/>
    </xf>
    <xf numFmtId="49" fontId="21" fillId="24" borderId="10" xfId="56" applyNumberFormat="1" applyFont="1" applyFill="1" applyBorder="1" applyAlignment="1" applyProtection="1">
      <alignment horizontal="center"/>
      <protection locked="0"/>
    </xf>
    <xf numFmtId="49" fontId="21" fillId="22" borderId="10" xfId="0" applyNumberFormat="1" applyFont="1" applyFill="1" applyBorder="1" applyAlignment="1">
      <alignment horizontal="right"/>
    </xf>
    <xf numFmtId="3" fontId="23" fillId="22" borderId="13" xfId="0" applyNumberFormat="1" applyFont="1" applyFill="1" applyBorder="1" applyAlignment="1">
      <alignment/>
    </xf>
    <xf numFmtId="1" fontId="23" fillId="22" borderId="15" xfId="0" applyNumberFormat="1" applyFont="1" applyFill="1" applyBorder="1" applyAlignment="1">
      <alignment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9" fontId="22" fillId="0" borderId="10" xfId="0" applyNumberFormat="1" applyFont="1" applyFill="1" applyBorder="1" applyAlignment="1" applyProtection="1">
      <alignment horizontal="righ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1" fillId="7" borderId="28" xfId="0" applyFont="1" applyFill="1" applyBorder="1" applyAlignment="1" applyProtection="1">
      <alignment horizontal="center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24" borderId="16" xfId="0" applyFont="1" applyFill="1" applyBorder="1" applyAlignment="1" applyProtection="1">
      <alignment horizontal="left"/>
      <protection locked="0"/>
    </xf>
    <xf numFmtId="0" fontId="21" fillId="24" borderId="15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1" fillId="24" borderId="23" xfId="0" applyFont="1" applyFill="1" applyBorder="1" applyAlignment="1" applyProtection="1">
      <alignment horizontal="left"/>
      <protection locked="0"/>
    </xf>
    <xf numFmtId="0" fontId="21" fillId="24" borderId="24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34" fillId="0" borderId="11" xfId="0" applyFont="1" applyBorder="1" applyAlignment="1" applyProtection="1">
      <alignment/>
      <protection locked="0"/>
    </xf>
    <xf numFmtId="0" fontId="34" fillId="0" borderId="26" xfId="0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/>
      <protection locked="0"/>
    </xf>
    <xf numFmtId="0" fontId="30" fillId="0" borderId="26" xfId="0" applyFont="1" applyBorder="1" applyAlignment="1" applyProtection="1">
      <alignment/>
      <protection locked="0"/>
    </xf>
    <xf numFmtId="0" fontId="30" fillId="0" borderId="12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right" wrapText="1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1" fillId="22" borderId="0" xfId="0" applyFont="1" applyFill="1" applyBorder="1" applyAlignment="1" applyProtection="1">
      <alignment horizontal="left"/>
      <protection locked="0"/>
    </xf>
    <xf numFmtId="0" fontId="21" fillId="22" borderId="0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33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33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bično_List4" xfId="53"/>
    <cellStyle name="Obično_List5" xfId="54"/>
    <cellStyle name="Output" xfId="55"/>
    <cellStyle name="Percent" xfId="56"/>
    <cellStyle name="Followed Hyperlink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7"/>
  <sheetViews>
    <sheetView workbookViewId="0" topLeftCell="A73">
      <selection activeCell="A1" sqref="A1:O148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11.140625" style="210" customWidth="1"/>
    <col min="12" max="13" width="13.140625" style="278" customWidth="1"/>
    <col min="14" max="14" width="11.28125" style="406" customWidth="1"/>
  </cols>
  <sheetData>
    <row r="2" spans="1:15" ht="15">
      <c r="A2" t="s">
        <v>559</v>
      </c>
      <c r="K2"/>
      <c r="L2" s="166"/>
      <c r="M2" s="166"/>
      <c r="N2" s="401"/>
      <c r="O2" s="268"/>
    </row>
    <row r="3" spans="1:15" ht="15">
      <c r="A3" t="s">
        <v>560</v>
      </c>
      <c r="K3"/>
      <c r="L3" s="166"/>
      <c r="M3" s="166"/>
      <c r="N3" s="401"/>
      <c r="O3" s="268"/>
    </row>
    <row r="4" spans="1:15" ht="15">
      <c r="A4" s="166" t="s">
        <v>603</v>
      </c>
      <c r="K4"/>
      <c r="L4" s="166"/>
      <c r="M4" s="166"/>
      <c r="N4" s="401"/>
      <c r="O4" s="268"/>
    </row>
    <row r="5" spans="1:15" ht="15">
      <c r="A5" s="166" t="s">
        <v>562</v>
      </c>
      <c r="K5"/>
      <c r="L5" s="166"/>
      <c r="M5" s="166"/>
      <c r="N5" s="401"/>
      <c r="O5" s="268"/>
    </row>
    <row r="6" spans="11:15" ht="15">
      <c r="K6"/>
      <c r="L6" s="166"/>
      <c r="M6" s="166"/>
      <c r="N6" s="401"/>
      <c r="O6" s="268"/>
    </row>
    <row r="7" spans="1:15" ht="15.75">
      <c r="A7" s="527" t="s">
        <v>563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</row>
    <row r="8" spans="1:15" s="166" customFormat="1" ht="15.75">
      <c r="A8" s="167"/>
      <c r="B8" s="167"/>
      <c r="C8" s="167"/>
      <c r="D8" s="167"/>
      <c r="E8" s="167"/>
      <c r="F8" s="167"/>
      <c r="G8" s="167"/>
      <c r="H8" s="167"/>
      <c r="I8" s="167"/>
      <c r="J8" s="167" t="s">
        <v>586</v>
      </c>
      <c r="K8" s="167"/>
      <c r="L8" s="168"/>
      <c r="M8" s="168"/>
      <c r="N8" s="402"/>
      <c r="O8" s="269"/>
    </row>
    <row r="9" spans="1:15" s="166" customFormat="1" ht="15.7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8"/>
      <c r="M9" s="168"/>
      <c r="N9" s="402"/>
      <c r="O9" s="269"/>
    </row>
    <row r="10" spans="1:15" s="166" customFormat="1" ht="14.25">
      <c r="A10" s="528" t="s">
        <v>577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424"/>
    </row>
    <row r="11" spans="1:15" s="166" customFormat="1" ht="15" customHeight="1">
      <c r="A11" s="168" t="s">
        <v>561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403"/>
      <c r="O11" s="268"/>
    </row>
    <row r="12" spans="1:15" ht="15">
      <c r="A12" s="168"/>
      <c r="B12" s="168"/>
      <c r="C12" s="168"/>
      <c r="D12" s="168"/>
      <c r="E12" s="168"/>
      <c r="F12" s="168"/>
      <c r="G12" s="168"/>
      <c r="H12" s="168"/>
      <c r="I12" s="168"/>
      <c r="J12" s="423" t="s">
        <v>414</v>
      </c>
      <c r="K12" s="168"/>
      <c r="L12" s="168"/>
      <c r="M12" s="168"/>
      <c r="N12" s="403"/>
      <c r="O12" s="268"/>
    </row>
    <row r="13" spans="1:15" ht="15">
      <c r="A13" s="270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403"/>
      <c r="O13" s="268"/>
    </row>
    <row r="14" spans="1:14" ht="12.75">
      <c r="A14" s="172" t="s">
        <v>415</v>
      </c>
      <c r="B14" s="172"/>
      <c r="C14" s="172"/>
      <c r="D14" s="172"/>
      <c r="E14" s="172"/>
      <c r="F14" s="172"/>
      <c r="G14" s="172"/>
      <c r="H14" s="425"/>
      <c r="I14" s="426"/>
      <c r="J14" s="427"/>
      <c r="K14" s="437" t="s">
        <v>564</v>
      </c>
      <c r="L14" s="439" t="s">
        <v>565</v>
      </c>
      <c r="M14" s="439" t="s">
        <v>593</v>
      </c>
      <c r="N14" s="171" t="s">
        <v>558</v>
      </c>
    </row>
    <row r="15" spans="1:14" ht="12.75">
      <c r="A15" s="172">
        <v>1</v>
      </c>
      <c r="B15" s="172">
        <v>2</v>
      </c>
      <c r="C15" s="172">
        <v>3</v>
      </c>
      <c r="D15" s="172">
        <v>4</v>
      </c>
      <c r="E15" s="172">
        <v>5</v>
      </c>
      <c r="F15" s="172">
        <v>6</v>
      </c>
      <c r="G15" s="172">
        <v>7</v>
      </c>
      <c r="H15" s="428"/>
      <c r="I15" s="429"/>
      <c r="J15" s="430"/>
      <c r="K15" s="438">
        <v>1</v>
      </c>
      <c r="L15" s="440">
        <v>2</v>
      </c>
      <c r="M15" s="440">
        <v>3</v>
      </c>
      <c r="N15" s="481" t="s">
        <v>590</v>
      </c>
    </row>
    <row r="16" spans="1:14" ht="12.75">
      <c r="A16" s="173"/>
      <c r="B16" s="173"/>
      <c r="C16" s="173"/>
      <c r="D16" s="173"/>
      <c r="E16" s="173"/>
      <c r="F16" s="173"/>
      <c r="G16" s="173"/>
      <c r="H16" s="174" t="s">
        <v>416</v>
      </c>
      <c r="I16" s="174"/>
      <c r="J16" s="174"/>
      <c r="K16" s="240"/>
      <c r="L16" s="274"/>
      <c r="M16" s="274"/>
      <c r="N16" s="404"/>
    </row>
    <row r="17" spans="1:14" s="165" customFormat="1" ht="12.75">
      <c r="A17" s="175"/>
      <c r="B17" s="175"/>
      <c r="C17" s="175"/>
      <c r="D17" s="175"/>
      <c r="E17" s="175"/>
      <c r="F17" s="175"/>
      <c r="G17" s="175"/>
      <c r="H17" s="176" t="s">
        <v>514</v>
      </c>
      <c r="I17" s="177"/>
      <c r="J17" s="178"/>
      <c r="K17" s="199">
        <f>K18+K19</f>
        <v>10181750</v>
      </c>
      <c r="L17" s="275">
        <f>L18+L19</f>
        <v>8534380</v>
      </c>
      <c r="M17" s="275">
        <f>M18+M19</f>
        <v>8450380</v>
      </c>
      <c r="N17" s="405">
        <f>M17/L17</f>
        <v>0.9901574572493843</v>
      </c>
    </row>
    <row r="18" spans="1:14" ht="12.75">
      <c r="A18" s="172"/>
      <c r="B18" s="172"/>
      <c r="C18" s="172"/>
      <c r="D18" s="172"/>
      <c r="E18" s="172"/>
      <c r="F18" s="172"/>
      <c r="G18" s="172"/>
      <c r="H18" s="179" t="s">
        <v>417</v>
      </c>
      <c r="I18" s="180"/>
      <c r="J18" s="181"/>
      <c r="K18" s="199">
        <f>K49</f>
        <v>10171750</v>
      </c>
      <c r="L18" s="276">
        <f>L49</f>
        <v>8509380</v>
      </c>
      <c r="M18" s="276">
        <f>M49</f>
        <v>8425380</v>
      </c>
      <c r="N18" s="405">
        <f aca="true" t="shared" si="0" ref="N18:N24">M18/L18</f>
        <v>0.9901285405047137</v>
      </c>
    </row>
    <row r="19" spans="1:14" ht="12.75">
      <c r="A19" s="172"/>
      <c r="B19" s="172"/>
      <c r="C19" s="172"/>
      <c r="D19" s="172"/>
      <c r="E19" s="172"/>
      <c r="F19" s="172"/>
      <c r="G19" s="172"/>
      <c r="H19" s="179" t="s">
        <v>418</v>
      </c>
      <c r="I19" s="179"/>
      <c r="J19" s="179"/>
      <c r="K19" s="199">
        <f>K82</f>
        <v>10000</v>
      </c>
      <c r="L19" s="276">
        <f>L82</f>
        <v>25000</v>
      </c>
      <c r="M19" s="276">
        <f>M82</f>
        <v>25000</v>
      </c>
      <c r="N19" s="405">
        <f t="shared" si="0"/>
        <v>1</v>
      </c>
    </row>
    <row r="20" spans="1:14" ht="12.75">
      <c r="A20" s="172"/>
      <c r="B20" s="172"/>
      <c r="C20" s="172"/>
      <c r="D20" s="172"/>
      <c r="E20" s="172"/>
      <c r="F20" s="172"/>
      <c r="G20" s="172"/>
      <c r="H20" s="179" t="s">
        <v>1</v>
      </c>
      <c r="I20" s="179"/>
      <c r="J20" s="179"/>
      <c r="K20" s="199">
        <f>K87</f>
        <v>5336250</v>
      </c>
      <c r="L20" s="276">
        <f>L87</f>
        <v>5909880</v>
      </c>
      <c r="M20" s="276">
        <f>M87</f>
        <v>6108920</v>
      </c>
      <c r="N20" s="405">
        <f t="shared" si="0"/>
        <v>1.0336791948398276</v>
      </c>
    </row>
    <row r="21" spans="1:14" ht="12.75">
      <c r="A21" s="172"/>
      <c r="B21" s="172"/>
      <c r="C21" s="172"/>
      <c r="D21" s="172"/>
      <c r="E21" s="172"/>
      <c r="F21" s="172"/>
      <c r="G21" s="172"/>
      <c r="H21" s="179" t="s">
        <v>2</v>
      </c>
      <c r="I21" s="179"/>
      <c r="J21" s="179"/>
      <c r="K21" s="199">
        <f>K113</f>
        <v>4445500</v>
      </c>
      <c r="L21" s="276">
        <f>L113</f>
        <v>2424500</v>
      </c>
      <c r="M21" s="276">
        <f>M113</f>
        <v>2341460</v>
      </c>
      <c r="N21" s="405">
        <f t="shared" si="0"/>
        <v>0.9657496391008455</v>
      </c>
    </row>
    <row r="22" spans="1:14" ht="12.75">
      <c r="A22" s="172"/>
      <c r="B22" s="172"/>
      <c r="C22" s="172"/>
      <c r="D22" s="172"/>
      <c r="E22" s="172"/>
      <c r="F22" s="172"/>
      <c r="G22" s="172"/>
      <c r="H22" s="179" t="s">
        <v>512</v>
      </c>
      <c r="I22" s="180"/>
      <c r="J22" s="181"/>
      <c r="K22" s="199">
        <f>K128</f>
        <v>0</v>
      </c>
      <c r="L22" s="276">
        <f>L128</f>
        <v>0</v>
      </c>
      <c r="M22" s="276">
        <f>M128</f>
        <v>0</v>
      </c>
      <c r="N22" s="405" t="e">
        <f t="shared" si="0"/>
        <v>#DIV/0!</v>
      </c>
    </row>
    <row r="23" spans="1:14" ht="12.75">
      <c r="A23" s="172"/>
      <c r="B23" s="172"/>
      <c r="C23" s="172"/>
      <c r="D23" s="172"/>
      <c r="E23" s="172"/>
      <c r="F23" s="172"/>
      <c r="G23" s="172"/>
      <c r="H23" s="184" t="s">
        <v>513</v>
      </c>
      <c r="I23" s="185"/>
      <c r="J23" s="186"/>
      <c r="K23" s="199">
        <f>K20+K21+K22</f>
        <v>9781750</v>
      </c>
      <c r="L23" s="275">
        <f>L20+L21+L22</f>
        <v>8334380</v>
      </c>
      <c r="M23" s="275">
        <f>M20+M21+M22</f>
        <v>8450380</v>
      </c>
      <c r="N23" s="405">
        <f t="shared" si="0"/>
        <v>1.0139182518675653</v>
      </c>
    </row>
    <row r="24" spans="1:14" ht="12.75">
      <c r="A24" s="172"/>
      <c r="B24" s="172"/>
      <c r="C24" s="172"/>
      <c r="D24" s="172"/>
      <c r="E24" s="172"/>
      <c r="F24" s="172"/>
      <c r="G24" s="172"/>
      <c r="H24" s="179" t="s">
        <v>419</v>
      </c>
      <c r="I24" s="180"/>
      <c r="J24" s="181"/>
      <c r="K24" s="241">
        <f>K17-K23</f>
        <v>400000</v>
      </c>
      <c r="L24" s="277">
        <f>L17-L23</f>
        <v>200000</v>
      </c>
      <c r="M24" s="277">
        <f>M17-M23</f>
        <v>0</v>
      </c>
      <c r="N24" s="405">
        <f t="shared" si="0"/>
        <v>0</v>
      </c>
    </row>
    <row r="25" spans="1:10" ht="12.75">
      <c r="A25" s="172"/>
      <c r="B25" s="172"/>
      <c r="C25" s="172"/>
      <c r="D25" s="172"/>
      <c r="E25" s="172"/>
      <c r="F25" s="172"/>
      <c r="G25" s="172"/>
      <c r="H25" s="172"/>
      <c r="I25" s="172"/>
      <c r="J25" s="172"/>
    </row>
    <row r="26" spans="1:14" ht="12.75">
      <c r="A26" s="173"/>
      <c r="B26" s="173"/>
      <c r="C26" s="173"/>
      <c r="D26" s="173"/>
      <c r="E26" s="173"/>
      <c r="F26" s="173"/>
      <c r="G26" s="173"/>
      <c r="H26" s="174" t="s">
        <v>420</v>
      </c>
      <c r="I26" s="174"/>
      <c r="J26" s="174"/>
      <c r="K26" s="240"/>
      <c r="L26" s="274"/>
      <c r="M26" s="274"/>
      <c r="N26" s="404"/>
    </row>
    <row r="27" spans="1:14" ht="12.75">
      <c r="A27" s="172"/>
      <c r="B27" s="172"/>
      <c r="C27" s="172"/>
      <c r="D27" s="172"/>
      <c r="E27" s="172"/>
      <c r="F27" s="172"/>
      <c r="G27" s="172"/>
      <c r="H27" s="179" t="s">
        <v>421</v>
      </c>
      <c r="I27" s="179"/>
      <c r="J27" s="179"/>
      <c r="K27" s="199"/>
      <c r="L27" s="276"/>
      <c r="M27" s="276"/>
      <c r="N27" s="407"/>
    </row>
    <row r="28" spans="1:14" ht="12.75">
      <c r="A28" s="172"/>
      <c r="B28" s="172"/>
      <c r="C28" s="172"/>
      <c r="D28" s="172"/>
      <c r="E28" s="172"/>
      <c r="F28" s="172"/>
      <c r="G28" s="172"/>
      <c r="H28" s="179" t="s">
        <v>422</v>
      </c>
      <c r="I28" s="179"/>
      <c r="J28" s="179"/>
      <c r="K28" s="199"/>
      <c r="L28" s="276"/>
      <c r="M28" s="276"/>
      <c r="N28" s="407"/>
    </row>
    <row r="29" spans="1:14" ht="12.75">
      <c r="A29" s="172"/>
      <c r="B29" s="172"/>
      <c r="C29" s="172"/>
      <c r="D29" s="172"/>
      <c r="E29" s="172"/>
      <c r="F29" s="172"/>
      <c r="G29" s="172"/>
      <c r="H29" s="179" t="s">
        <v>423</v>
      </c>
      <c r="I29" s="179"/>
      <c r="J29" s="179"/>
      <c r="K29" s="199"/>
      <c r="L29" s="276"/>
      <c r="M29" s="276"/>
      <c r="N29" s="407"/>
    </row>
    <row r="30" spans="1:10" ht="12.75">
      <c r="A30" s="172"/>
      <c r="B30" s="172"/>
      <c r="C30" s="172"/>
      <c r="D30" s="172"/>
      <c r="E30" s="172"/>
      <c r="F30" s="172"/>
      <c r="G30" s="172"/>
      <c r="H30" s="172"/>
      <c r="I30" s="172"/>
      <c r="J30" s="172"/>
    </row>
    <row r="31" spans="1:14" ht="12.75">
      <c r="A31" s="173"/>
      <c r="B31" s="173"/>
      <c r="C31" s="173"/>
      <c r="D31" s="173"/>
      <c r="E31" s="173"/>
      <c r="F31" s="173"/>
      <c r="G31" s="173"/>
      <c r="H31" s="174" t="s">
        <v>424</v>
      </c>
      <c r="I31" s="174"/>
      <c r="J31" s="174"/>
      <c r="K31" s="240"/>
      <c r="L31" s="274"/>
      <c r="M31" s="274"/>
      <c r="N31" s="404"/>
    </row>
    <row r="32" spans="1:14" ht="12.75">
      <c r="A32" s="172"/>
      <c r="B32" s="172"/>
      <c r="C32" s="172"/>
      <c r="D32" s="172"/>
      <c r="E32" s="172"/>
      <c r="F32" s="172"/>
      <c r="G32" s="172"/>
      <c r="H32" s="179" t="s">
        <v>425</v>
      </c>
      <c r="I32" s="180"/>
      <c r="J32" s="181"/>
      <c r="K32" s="199">
        <v>0</v>
      </c>
      <c r="L32" s="276"/>
      <c r="M32" s="276"/>
      <c r="N32" s="407"/>
    </row>
    <row r="33" spans="1:14" ht="12.75">
      <c r="A33" s="172"/>
      <c r="B33" s="172"/>
      <c r="C33" s="172"/>
      <c r="D33" s="172"/>
      <c r="E33" s="172"/>
      <c r="F33" s="172"/>
      <c r="G33" s="172"/>
      <c r="H33" s="188"/>
      <c r="I33" s="188"/>
      <c r="J33" s="188"/>
      <c r="K33" s="242"/>
      <c r="L33" s="279"/>
      <c r="M33" s="279"/>
      <c r="N33" s="408"/>
    </row>
    <row r="34" spans="1:14" ht="12.75">
      <c r="A34" s="173"/>
      <c r="B34" s="173"/>
      <c r="C34" s="173"/>
      <c r="D34" s="173"/>
      <c r="E34" s="173"/>
      <c r="F34" s="173"/>
      <c r="G34" s="173"/>
      <c r="H34" s="174" t="s">
        <v>426</v>
      </c>
      <c r="I34" s="174"/>
      <c r="J34" s="174"/>
      <c r="K34" s="240"/>
      <c r="L34" s="274"/>
      <c r="M34" s="274"/>
      <c r="N34" s="404"/>
    </row>
    <row r="35" spans="1:14" ht="12.75">
      <c r="A35" s="172"/>
      <c r="B35" s="172"/>
      <c r="C35" s="172"/>
      <c r="D35" s="172"/>
      <c r="E35" s="172"/>
      <c r="F35" s="172"/>
      <c r="G35" s="172"/>
      <c r="H35" s="179" t="s">
        <v>427</v>
      </c>
      <c r="I35" s="180"/>
      <c r="J35" s="181"/>
      <c r="K35" s="182">
        <f>K17</f>
        <v>10181750</v>
      </c>
      <c r="L35" s="277">
        <f>L17</f>
        <v>8534380</v>
      </c>
      <c r="M35" s="277">
        <f>M17</f>
        <v>8450380</v>
      </c>
      <c r="N35" s="409">
        <f>M35/L35</f>
        <v>0.9901574572493843</v>
      </c>
    </row>
    <row r="36" spans="1:14" ht="12.75">
      <c r="A36" s="172"/>
      <c r="B36" s="172"/>
      <c r="C36" s="172"/>
      <c r="D36" s="172"/>
      <c r="E36" s="172"/>
      <c r="F36" s="172"/>
      <c r="G36" s="172"/>
      <c r="H36" s="180" t="s">
        <v>428</v>
      </c>
      <c r="I36" s="189"/>
      <c r="J36" s="189"/>
      <c r="K36" s="182">
        <f>K23</f>
        <v>9781750</v>
      </c>
      <c r="L36" s="277">
        <f>L23</f>
        <v>8334380</v>
      </c>
      <c r="M36" s="277">
        <f>M23</f>
        <v>8450380</v>
      </c>
      <c r="N36" s="409">
        <f>M36/L36</f>
        <v>1.0139182518675653</v>
      </c>
    </row>
    <row r="37" spans="1:14" s="165" customFormat="1" ht="12.75">
      <c r="A37" s="175"/>
      <c r="B37" s="175"/>
      <c r="C37" s="175"/>
      <c r="D37" s="175"/>
      <c r="E37" s="175"/>
      <c r="F37" s="175"/>
      <c r="G37" s="175"/>
      <c r="H37" s="190" t="s">
        <v>429</v>
      </c>
      <c r="I37" s="191"/>
      <c r="J37" s="191"/>
      <c r="K37" s="192">
        <f>K35-K36+K32</f>
        <v>400000</v>
      </c>
      <c r="L37" s="280">
        <f>L35-L36+L32</f>
        <v>200000</v>
      </c>
      <c r="M37" s="280">
        <f>M35-M36+M32</f>
        <v>0</v>
      </c>
      <c r="N37" s="409">
        <f>M37/L37</f>
        <v>0</v>
      </c>
    </row>
    <row r="38" spans="1:14" s="165" customFormat="1" ht="12.75">
      <c r="A38" s="175"/>
      <c r="B38" s="175"/>
      <c r="C38" s="175"/>
      <c r="D38" s="175"/>
      <c r="E38" s="175"/>
      <c r="F38" s="175"/>
      <c r="G38" s="175"/>
      <c r="H38" s="193"/>
      <c r="I38" s="193"/>
      <c r="J38" s="193"/>
      <c r="K38" s="242"/>
      <c r="L38" s="279"/>
      <c r="M38" s="279"/>
      <c r="N38" s="410"/>
    </row>
    <row r="39" spans="1:10" ht="12.75">
      <c r="A39" s="172" t="s">
        <v>430</v>
      </c>
      <c r="B39" s="172"/>
      <c r="C39" s="172"/>
      <c r="D39" s="172"/>
      <c r="E39" s="172"/>
      <c r="F39" s="172"/>
      <c r="G39" s="172"/>
      <c r="H39" s="172"/>
      <c r="I39" s="172"/>
      <c r="J39" s="172"/>
    </row>
    <row r="40" spans="1:10" ht="8.25" customHeight="1">
      <c r="A40" s="172"/>
      <c r="B40" s="172"/>
      <c r="C40" s="172"/>
      <c r="D40" s="172"/>
      <c r="E40" s="172"/>
      <c r="F40" s="172"/>
      <c r="G40" s="172"/>
      <c r="H40" s="172"/>
      <c r="I40" s="172"/>
      <c r="J40" s="172"/>
    </row>
    <row r="41" spans="1:10" ht="9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</row>
    <row r="42" spans="1:10" ht="12.75">
      <c r="A42" s="166" t="s">
        <v>543</v>
      </c>
      <c r="B42" s="172"/>
      <c r="C42" s="172"/>
      <c r="D42" s="172"/>
      <c r="E42" s="172"/>
      <c r="F42" s="172"/>
      <c r="G42" s="172"/>
      <c r="H42" s="172"/>
      <c r="I42" s="172"/>
      <c r="J42" s="172"/>
    </row>
    <row r="43" spans="1:10" ht="12.75">
      <c r="A43" s="166" t="s">
        <v>578</v>
      </c>
      <c r="B43" s="172"/>
      <c r="C43" s="172"/>
      <c r="D43" s="172"/>
      <c r="E43" s="172"/>
      <c r="F43" s="172"/>
      <c r="G43" s="172"/>
      <c r="H43" s="172"/>
      <c r="I43" s="172"/>
      <c r="J43" s="172"/>
    </row>
    <row r="44" spans="2:10" ht="12.75">
      <c r="B44" s="172"/>
      <c r="C44" s="172"/>
      <c r="D44" s="172"/>
      <c r="E44" s="172"/>
      <c r="F44" s="172"/>
      <c r="G44" s="172"/>
      <c r="H44" s="172"/>
      <c r="I44" s="172"/>
      <c r="J44" s="172"/>
    </row>
    <row r="45" spans="1:14" ht="12.75">
      <c r="A45" s="169"/>
      <c r="B45" s="170"/>
      <c r="C45" s="170"/>
      <c r="D45" s="170"/>
      <c r="E45" s="170"/>
      <c r="F45" s="170"/>
      <c r="G45" s="170"/>
      <c r="H45" s="425" t="s">
        <v>431</v>
      </c>
      <c r="I45" s="426"/>
      <c r="J45" s="426"/>
      <c r="K45" s="434" t="s">
        <v>0</v>
      </c>
      <c r="L45" s="482" t="s">
        <v>565</v>
      </c>
      <c r="M45" s="441" t="s">
        <v>593</v>
      </c>
      <c r="N45" s="411" t="s">
        <v>558</v>
      </c>
    </row>
    <row r="46" spans="1:14" ht="12.75">
      <c r="A46" s="169"/>
      <c r="B46" s="170"/>
      <c r="C46" s="170"/>
      <c r="D46" s="170"/>
      <c r="E46" s="170"/>
      <c r="F46" s="170"/>
      <c r="G46" s="170"/>
      <c r="H46" s="432"/>
      <c r="I46" s="431"/>
      <c r="J46" s="431"/>
      <c r="K46" s="435" t="s">
        <v>198</v>
      </c>
      <c r="L46" s="483" t="s">
        <v>198</v>
      </c>
      <c r="M46" s="442" t="s">
        <v>198</v>
      </c>
      <c r="N46" s="433"/>
    </row>
    <row r="47" spans="1:14" ht="12.75">
      <c r="A47" s="172" t="s">
        <v>415</v>
      </c>
      <c r="B47" s="172"/>
      <c r="C47" s="172"/>
      <c r="D47" s="172"/>
      <c r="E47" s="172"/>
      <c r="F47" s="172"/>
      <c r="G47" s="172"/>
      <c r="H47" s="428"/>
      <c r="I47" s="429" t="s">
        <v>432</v>
      </c>
      <c r="J47" s="430"/>
      <c r="K47" s="436">
        <v>1</v>
      </c>
      <c r="L47" s="443">
        <v>2</v>
      </c>
      <c r="M47" s="443">
        <v>3</v>
      </c>
      <c r="N47" s="481" t="s">
        <v>590</v>
      </c>
    </row>
    <row r="48" spans="1:14" ht="12.75">
      <c r="A48" s="172">
        <v>1</v>
      </c>
      <c r="B48" s="172">
        <v>2</v>
      </c>
      <c r="C48" s="172">
        <v>3</v>
      </c>
      <c r="D48" s="172">
        <v>4</v>
      </c>
      <c r="E48" s="172">
        <v>5</v>
      </c>
      <c r="F48" s="172">
        <v>6</v>
      </c>
      <c r="G48" s="172">
        <v>7</v>
      </c>
      <c r="H48" s="173" t="s">
        <v>416</v>
      </c>
      <c r="I48" s="173"/>
      <c r="J48" s="173"/>
      <c r="K48" s="244"/>
      <c r="L48" s="281"/>
      <c r="M48" s="281"/>
      <c r="N48" s="412"/>
    </row>
    <row r="49" spans="1:14" ht="12.75">
      <c r="A49" s="195"/>
      <c r="B49" s="196"/>
      <c r="C49" s="196"/>
      <c r="D49" s="196"/>
      <c r="E49" s="196"/>
      <c r="F49" s="196"/>
      <c r="G49" s="196"/>
      <c r="H49" s="197">
        <v>6</v>
      </c>
      <c r="I49" s="197" t="s">
        <v>433</v>
      </c>
      <c r="J49" s="197"/>
      <c r="K49" s="198">
        <f>K50+K56+K73+K76</f>
        <v>10171750</v>
      </c>
      <c r="L49" s="282">
        <f>L50+L56+L73+L76</f>
        <v>8509380</v>
      </c>
      <c r="M49" s="282">
        <f>M50+M56+M73+M76</f>
        <v>8425380</v>
      </c>
      <c r="N49" s="413">
        <f>M49/L49</f>
        <v>0.9901285405047137</v>
      </c>
    </row>
    <row r="50" spans="2:14" ht="12.75">
      <c r="B50" s="172"/>
      <c r="C50" s="172"/>
      <c r="D50" s="172"/>
      <c r="E50" s="172"/>
      <c r="F50" s="172"/>
      <c r="G50" s="172"/>
      <c r="H50" s="184">
        <v>61</v>
      </c>
      <c r="I50" s="184" t="s">
        <v>434</v>
      </c>
      <c r="J50" s="184"/>
      <c r="K50" s="243">
        <f>K51+K52+K53+K54</f>
        <v>616050</v>
      </c>
      <c r="L50" s="283">
        <f>L51+L52+L53+L54</f>
        <v>608680</v>
      </c>
      <c r="M50" s="283">
        <f>M51+M52+M53+M54</f>
        <v>608680</v>
      </c>
      <c r="N50" s="414">
        <f>M50/L50</f>
        <v>1</v>
      </c>
    </row>
    <row r="51" spans="2:14" ht="12.75">
      <c r="B51" s="172"/>
      <c r="C51" s="172"/>
      <c r="D51" s="172"/>
      <c r="E51" s="172"/>
      <c r="F51" s="172"/>
      <c r="G51" s="172"/>
      <c r="H51" s="179">
        <v>611</v>
      </c>
      <c r="I51" s="179" t="s">
        <v>435</v>
      </c>
      <c r="J51" s="179"/>
      <c r="K51" s="202">
        <v>522000</v>
      </c>
      <c r="L51" s="276">
        <v>513680</v>
      </c>
      <c r="M51" s="276">
        <v>513680</v>
      </c>
      <c r="N51" s="414">
        <f aca="true" t="shared" si="1" ref="N51:N79">M51/L51</f>
        <v>1</v>
      </c>
    </row>
    <row r="52" spans="2:14" ht="12.75" hidden="1">
      <c r="B52" s="172"/>
      <c r="C52" s="172"/>
      <c r="D52" s="172"/>
      <c r="E52" s="172"/>
      <c r="F52" s="172"/>
      <c r="G52" s="172"/>
      <c r="H52" s="179">
        <v>612</v>
      </c>
      <c r="I52" s="179" t="s">
        <v>436</v>
      </c>
      <c r="J52" s="179"/>
      <c r="K52" s="202">
        <v>0</v>
      </c>
      <c r="L52" s="276">
        <v>0</v>
      </c>
      <c r="M52" s="276">
        <v>0</v>
      </c>
      <c r="N52" s="414" t="e">
        <f t="shared" si="1"/>
        <v>#DIV/0!</v>
      </c>
    </row>
    <row r="53" spans="2:14" ht="12.75">
      <c r="B53" s="172"/>
      <c r="C53" s="172"/>
      <c r="D53" s="172"/>
      <c r="E53" s="172"/>
      <c r="F53" s="172"/>
      <c r="G53" s="172"/>
      <c r="H53" s="179">
        <v>613</v>
      </c>
      <c r="I53" s="179" t="s">
        <v>437</v>
      </c>
      <c r="J53" s="179"/>
      <c r="K53" s="202">
        <v>14050</v>
      </c>
      <c r="L53" s="276">
        <v>15000</v>
      </c>
      <c r="M53" s="276">
        <v>15000</v>
      </c>
      <c r="N53" s="414">
        <f t="shared" si="1"/>
        <v>1</v>
      </c>
    </row>
    <row r="54" spans="2:14" ht="12.75">
      <c r="B54" s="172"/>
      <c r="C54" s="172"/>
      <c r="D54" s="172"/>
      <c r="E54" s="172"/>
      <c r="F54" s="172"/>
      <c r="G54" s="172"/>
      <c r="H54" s="179">
        <v>614</v>
      </c>
      <c r="I54" s="179" t="s">
        <v>438</v>
      </c>
      <c r="J54" s="179"/>
      <c r="K54" s="202">
        <v>80000</v>
      </c>
      <c r="L54" s="276">
        <v>80000</v>
      </c>
      <c r="M54" s="276">
        <v>80000</v>
      </c>
      <c r="N54" s="414">
        <f t="shared" si="1"/>
        <v>1</v>
      </c>
    </row>
    <row r="55" spans="2:14" ht="12.75" hidden="1">
      <c r="B55" s="172"/>
      <c r="C55" s="172"/>
      <c r="D55" s="172"/>
      <c r="E55" s="172"/>
      <c r="F55" s="172"/>
      <c r="G55" s="172"/>
      <c r="H55" s="179">
        <v>616</v>
      </c>
      <c r="I55" s="179" t="s">
        <v>439</v>
      </c>
      <c r="J55" s="179"/>
      <c r="K55" s="199"/>
      <c r="L55" s="276"/>
      <c r="M55" s="276"/>
      <c r="N55" s="414" t="e">
        <f t="shared" si="1"/>
        <v>#DIV/0!</v>
      </c>
    </row>
    <row r="56" spans="2:14" ht="12.75">
      <c r="B56" s="172"/>
      <c r="C56" s="172"/>
      <c r="D56" s="172"/>
      <c r="E56" s="172"/>
      <c r="F56" s="172"/>
      <c r="G56" s="172"/>
      <c r="H56" s="184">
        <v>63</v>
      </c>
      <c r="I56" s="185" t="s">
        <v>440</v>
      </c>
      <c r="J56" s="186"/>
      <c r="K56" s="187">
        <f>K57+K58+K59+K60+K61+K62+K63+K64+K65+K67+K68+K69+K70+K71+K72+K66</f>
        <v>8905200</v>
      </c>
      <c r="L56" s="283">
        <f>L57+L58+L59+L60+L61+L62+L63+L64+L65+L67+L68+L69+L70+L71+L72+L66</f>
        <v>7250200</v>
      </c>
      <c r="M56" s="283">
        <f>M57+M58+M59+M60+M61+M62+M63+M64+M65+M67+M68+M69+M70+M71+M72+M66</f>
        <v>7166200</v>
      </c>
      <c r="N56" s="414">
        <f t="shared" si="1"/>
        <v>0.988414112714132</v>
      </c>
    </row>
    <row r="57" spans="2:14" ht="12.75">
      <c r="B57" s="172"/>
      <c r="C57" s="172"/>
      <c r="D57" s="172"/>
      <c r="E57" s="172"/>
      <c r="F57" s="172"/>
      <c r="G57" s="172"/>
      <c r="H57" s="179">
        <v>633</v>
      </c>
      <c r="I57" s="200" t="s">
        <v>441</v>
      </c>
      <c r="J57" s="179"/>
      <c r="K57" s="202">
        <v>3694000</v>
      </c>
      <c r="L57" s="276">
        <v>4500000</v>
      </c>
      <c r="M57" s="276">
        <v>4500000</v>
      </c>
      <c r="N57" s="414">
        <f t="shared" si="1"/>
        <v>1</v>
      </c>
    </row>
    <row r="58" spans="2:14" ht="12.75">
      <c r="B58" s="172"/>
      <c r="C58" s="172"/>
      <c r="D58" s="172"/>
      <c r="E58" s="172"/>
      <c r="F58" s="172"/>
      <c r="G58" s="172"/>
      <c r="H58" s="179">
        <v>633</v>
      </c>
      <c r="I58" s="179" t="s">
        <v>553</v>
      </c>
      <c r="J58" s="179"/>
      <c r="K58" s="202">
        <v>626000</v>
      </c>
      <c r="L58" s="276">
        <v>0</v>
      </c>
      <c r="M58" s="276">
        <v>0</v>
      </c>
      <c r="N58" s="414" t="e">
        <f t="shared" si="1"/>
        <v>#DIV/0!</v>
      </c>
    </row>
    <row r="59" spans="2:14" ht="12.75">
      <c r="B59" s="172"/>
      <c r="C59" s="172"/>
      <c r="D59" s="172"/>
      <c r="E59" s="172"/>
      <c r="F59" s="172"/>
      <c r="G59" s="172"/>
      <c r="H59" s="179">
        <v>633</v>
      </c>
      <c r="I59" s="179" t="s">
        <v>442</v>
      </c>
      <c r="J59" s="179"/>
      <c r="K59" s="202">
        <v>1200000</v>
      </c>
      <c r="L59" s="276">
        <v>900000</v>
      </c>
      <c r="M59" s="276">
        <v>300000</v>
      </c>
      <c r="N59" s="414">
        <f t="shared" si="1"/>
        <v>0.3333333333333333</v>
      </c>
    </row>
    <row r="60" spans="2:14" ht="12.75">
      <c r="B60" s="172"/>
      <c r="C60" s="172"/>
      <c r="D60" s="172"/>
      <c r="E60" s="172"/>
      <c r="F60" s="172"/>
      <c r="G60" s="172"/>
      <c r="H60" s="179">
        <v>633</v>
      </c>
      <c r="I60" s="179" t="s">
        <v>443</v>
      </c>
      <c r="J60" s="179"/>
      <c r="K60" s="202">
        <v>8000</v>
      </c>
      <c r="L60" s="276">
        <v>8000</v>
      </c>
      <c r="M60" s="276">
        <v>8000</v>
      </c>
      <c r="N60" s="414">
        <f t="shared" si="1"/>
        <v>1</v>
      </c>
    </row>
    <row r="61" spans="2:14" ht="12.75">
      <c r="B61" s="172"/>
      <c r="C61" s="172"/>
      <c r="D61" s="172"/>
      <c r="E61" s="172"/>
      <c r="F61" s="172"/>
      <c r="G61" s="172"/>
      <c r="H61" s="179">
        <v>633</v>
      </c>
      <c r="I61" s="179" t="s">
        <v>598</v>
      </c>
      <c r="J61" s="179"/>
      <c r="K61" s="202">
        <v>0</v>
      </c>
      <c r="L61" s="276">
        <v>0</v>
      </c>
      <c r="M61" s="276">
        <v>100000</v>
      </c>
      <c r="N61" s="414" t="e">
        <f t="shared" si="1"/>
        <v>#DIV/0!</v>
      </c>
    </row>
    <row r="62" spans="2:14" ht="12.75" hidden="1">
      <c r="B62" s="172"/>
      <c r="C62" s="172"/>
      <c r="D62" s="172"/>
      <c r="E62" s="172"/>
      <c r="F62" s="172"/>
      <c r="G62" s="172"/>
      <c r="H62" s="179">
        <v>633</v>
      </c>
      <c r="I62" s="179" t="s">
        <v>538</v>
      </c>
      <c r="J62" s="179"/>
      <c r="K62" s="202">
        <v>0</v>
      </c>
      <c r="L62" s="276">
        <v>0</v>
      </c>
      <c r="M62" s="276">
        <v>0</v>
      </c>
      <c r="N62" s="414" t="e">
        <f t="shared" si="1"/>
        <v>#DIV/0!</v>
      </c>
    </row>
    <row r="63" spans="2:14" ht="12.75">
      <c r="B63" s="172"/>
      <c r="C63" s="172"/>
      <c r="D63" s="172"/>
      <c r="E63" s="172"/>
      <c r="F63" s="172"/>
      <c r="G63" s="172"/>
      <c r="H63" s="179">
        <v>633</v>
      </c>
      <c r="I63" s="179" t="s">
        <v>444</v>
      </c>
      <c r="J63" s="179"/>
      <c r="K63" s="202">
        <v>650000</v>
      </c>
      <c r="L63" s="276">
        <v>650000</v>
      </c>
      <c r="M63" s="276">
        <v>650000</v>
      </c>
      <c r="N63" s="414">
        <f t="shared" si="1"/>
        <v>1</v>
      </c>
    </row>
    <row r="64" spans="2:14" ht="12.75" hidden="1">
      <c r="B64" s="172"/>
      <c r="C64" s="172"/>
      <c r="D64" s="172"/>
      <c r="E64" s="172"/>
      <c r="F64" s="172"/>
      <c r="G64" s="172"/>
      <c r="H64" s="179">
        <v>634</v>
      </c>
      <c r="I64" s="179" t="s">
        <v>445</v>
      </c>
      <c r="J64" s="179"/>
      <c r="K64" s="202">
        <v>0</v>
      </c>
      <c r="L64" s="276">
        <v>0</v>
      </c>
      <c r="M64" s="276">
        <v>0</v>
      </c>
      <c r="N64" s="414" t="e">
        <f t="shared" si="1"/>
        <v>#DIV/0!</v>
      </c>
    </row>
    <row r="65" spans="2:14" ht="12.75" hidden="1">
      <c r="B65" s="172"/>
      <c r="C65" s="172"/>
      <c r="D65" s="172"/>
      <c r="E65" s="172"/>
      <c r="F65" s="172"/>
      <c r="G65" s="172"/>
      <c r="H65" s="179">
        <v>634</v>
      </c>
      <c r="I65" s="200" t="s">
        <v>534</v>
      </c>
      <c r="J65" s="179"/>
      <c r="K65" s="202">
        <v>0</v>
      </c>
      <c r="L65" s="276">
        <v>0</v>
      </c>
      <c r="M65" s="276">
        <v>0</v>
      </c>
      <c r="N65" s="414" t="e">
        <f t="shared" si="1"/>
        <v>#DIV/0!</v>
      </c>
    </row>
    <row r="66" spans="2:14" ht="12.75">
      <c r="B66" s="172"/>
      <c r="C66" s="172"/>
      <c r="D66" s="172"/>
      <c r="E66" s="172"/>
      <c r="F66" s="172"/>
      <c r="G66" s="172"/>
      <c r="H66" s="179">
        <v>634</v>
      </c>
      <c r="I66" s="200" t="s">
        <v>555</v>
      </c>
      <c r="J66" s="179"/>
      <c r="K66" s="202">
        <v>2000000</v>
      </c>
      <c r="L66" s="276">
        <v>200000</v>
      </c>
      <c r="M66" s="276">
        <v>616000</v>
      </c>
      <c r="N66" s="414">
        <f t="shared" si="1"/>
        <v>3.08</v>
      </c>
    </row>
    <row r="67" spans="2:14" ht="12.75">
      <c r="B67" s="172"/>
      <c r="C67" s="172"/>
      <c r="D67" s="172"/>
      <c r="E67" s="172"/>
      <c r="F67" s="172"/>
      <c r="G67" s="172"/>
      <c r="H67" s="179">
        <v>634</v>
      </c>
      <c r="I67" s="179" t="s">
        <v>446</v>
      </c>
      <c r="J67" s="179"/>
      <c r="K67" s="202">
        <v>500000</v>
      </c>
      <c r="L67" s="276">
        <v>340000</v>
      </c>
      <c r="M67" s="276">
        <v>340000</v>
      </c>
      <c r="N67" s="414">
        <f t="shared" si="1"/>
        <v>1</v>
      </c>
    </row>
    <row r="68" spans="2:14" ht="12.75">
      <c r="B68" s="172"/>
      <c r="C68" s="172"/>
      <c r="D68" s="172"/>
      <c r="E68" s="172"/>
      <c r="F68" s="172"/>
      <c r="G68" s="172"/>
      <c r="H68" s="179">
        <v>634</v>
      </c>
      <c r="I68" s="179" t="s">
        <v>535</v>
      </c>
      <c r="J68" s="179"/>
      <c r="K68" s="202">
        <v>100000</v>
      </c>
      <c r="L68" s="276">
        <v>200000</v>
      </c>
      <c r="M68" s="276">
        <v>200000</v>
      </c>
      <c r="N68" s="414">
        <f t="shared" si="1"/>
        <v>1</v>
      </c>
    </row>
    <row r="69" spans="2:14" ht="12.75">
      <c r="B69" s="172"/>
      <c r="C69" s="172"/>
      <c r="D69" s="172"/>
      <c r="E69" s="172"/>
      <c r="F69" s="172"/>
      <c r="G69" s="172"/>
      <c r="H69" s="179">
        <v>634</v>
      </c>
      <c r="I69" s="200" t="s">
        <v>447</v>
      </c>
      <c r="J69" s="179"/>
      <c r="K69" s="202">
        <v>0</v>
      </c>
      <c r="L69" s="276">
        <v>200000</v>
      </c>
      <c r="M69" s="276">
        <v>200000</v>
      </c>
      <c r="N69" s="414">
        <f t="shared" si="1"/>
        <v>1</v>
      </c>
    </row>
    <row r="70" spans="2:14" ht="12.75">
      <c r="B70" s="172"/>
      <c r="C70" s="172"/>
      <c r="D70" s="172"/>
      <c r="E70" s="172"/>
      <c r="F70" s="172"/>
      <c r="G70" s="172"/>
      <c r="H70" s="179">
        <v>634</v>
      </c>
      <c r="I70" s="179" t="s">
        <v>448</v>
      </c>
      <c r="J70" s="179"/>
      <c r="K70" s="202">
        <v>125000</v>
      </c>
      <c r="L70" s="276">
        <v>250000</v>
      </c>
      <c r="M70" s="276">
        <v>250000</v>
      </c>
      <c r="N70" s="414">
        <f t="shared" si="1"/>
        <v>1</v>
      </c>
    </row>
    <row r="71" spans="2:14" ht="12.75">
      <c r="B71" s="172"/>
      <c r="C71" s="172"/>
      <c r="D71" s="172"/>
      <c r="E71" s="172"/>
      <c r="F71" s="172"/>
      <c r="G71" s="172"/>
      <c r="H71" s="179">
        <v>634</v>
      </c>
      <c r="I71" s="179" t="s">
        <v>449</v>
      </c>
      <c r="J71" s="179"/>
      <c r="K71" s="202">
        <v>2200</v>
      </c>
      <c r="L71" s="276">
        <v>2200</v>
      </c>
      <c r="M71" s="276">
        <v>2200</v>
      </c>
      <c r="N71" s="414">
        <f t="shared" si="1"/>
        <v>1</v>
      </c>
    </row>
    <row r="72" spans="2:14" ht="12.75" hidden="1">
      <c r="B72" s="172"/>
      <c r="C72" s="172"/>
      <c r="D72" s="172"/>
      <c r="E72" s="172"/>
      <c r="F72" s="172"/>
      <c r="G72" s="172"/>
      <c r="H72" s="179">
        <v>634</v>
      </c>
      <c r="I72" s="179" t="s">
        <v>554</v>
      </c>
      <c r="J72" s="179"/>
      <c r="K72" s="202">
        <v>0</v>
      </c>
      <c r="L72" s="276">
        <v>0</v>
      </c>
      <c r="M72" s="276">
        <v>0</v>
      </c>
      <c r="N72" s="414" t="e">
        <f t="shared" si="1"/>
        <v>#DIV/0!</v>
      </c>
    </row>
    <row r="73" spans="2:14" ht="12.75">
      <c r="B73" s="172"/>
      <c r="C73" s="172"/>
      <c r="D73" s="172"/>
      <c r="E73" s="172"/>
      <c r="F73" s="172"/>
      <c r="G73" s="172"/>
      <c r="H73" s="184">
        <v>64</v>
      </c>
      <c r="I73" s="184" t="s">
        <v>450</v>
      </c>
      <c r="J73" s="184"/>
      <c r="K73" s="199">
        <f>K74+K75</f>
        <v>320500</v>
      </c>
      <c r="L73" s="275">
        <f>L74+L75</f>
        <v>320500</v>
      </c>
      <c r="M73" s="275">
        <f>M74+M75</f>
        <v>320500</v>
      </c>
      <c r="N73" s="414">
        <f t="shared" si="1"/>
        <v>1</v>
      </c>
    </row>
    <row r="74" spans="2:14" ht="12.75">
      <c r="B74" s="172"/>
      <c r="C74" s="172"/>
      <c r="D74" s="172"/>
      <c r="E74" s="172"/>
      <c r="F74" s="172"/>
      <c r="G74" s="172"/>
      <c r="H74" s="179">
        <v>641</v>
      </c>
      <c r="I74" s="179" t="s">
        <v>451</v>
      </c>
      <c r="J74" s="179"/>
      <c r="K74" s="202">
        <v>500</v>
      </c>
      <c r="L74" s="276">
        <v>500</v>
      </c>
      <c r="M74" s="276">
        <v>500</v>
      </c>
      <c r="N74" s="414">
        <f t="shared" si="1"/>
        <v>1</v>
      </c>
    </row>
    <row r="75" spans="2:14" ht="12.75">
      <c r="B75" s="172"/>
      <c r="C75" s="172"/>
      <c r="D75" s="172"/>
      <c r="E75" s="172"/>
      <c r="F75" s="172"/>
      <c r="G75" s="172"/>
      <c r="H75" s="179">
        <v>642</v>
      </c>
      <c r="I75" s="179" t="s">
        <v>452</v>
      </c>
      <c r="J75" s="179"/>
      <c r="K75" s="202">
        <v>320000</v>
      </c>
      <c r="L75" s="276">
        <v>320000</v>
      </c>
      <c r="M75" s="276">
        <v>320000</v>
      </c>
      <c r="N75" s="414">
        <f t="shared" si="1"/>
        <v>1</v>
      </c>
    </row>
    <row r="76" spans="2:14" ht="12.75">
      <c r="B76" s="172"/>
      <c r="C76" s="172"/>
      <c r="D76" s="172"/>
      <c r="E76" s="172"/>
      <c r="F76" s="172"/>
      <c r="G76" s="172"/>
      <c r="H76" s="184">
        <v>65</v>
      </c>
      <c r="I76" s="184" t="s">
        <v>453</v>
      </c>
      <c r="J76" s="184"/>
      <c r="K76" s="199">
        <f>K77+K78+K79</f>
        <v>330000</v>
      </c>
      <c r="L76" s="275">
        <f>L77+L78+L79</f>
        <v>330000</v>
      </c>
      <c r="M76" s="275">
        <f>M77+M78+M79</f>
        <v>330000</v>
      </c>
      <c r="N76" s="414">
        <f t="shared" si="1"/>
        <v>1</v>
      </c>
    </row>
    <row r="77" spans="2:14" ht="12.75">
      <c r="B77" s="172"/>
      <c r="C77" s="172"/>
      <c r="D77" s="172"/>
      <c r="E77" s="172"/>
      <c r="F77" s="172"/>
      <c r="G77" s="172"/>
      <c r="H77" s="179">
        <v>651</v>
      </c>
      <c r="I77" s="179" t="s">
        <v>454</v>
      </c>
      <c r="J77" s="179"/>
      <c r="K77" s="202">
        <v>30000</v>
      </c>
      <c r="L77" s="276">
        <v>30000</v>
      </c>
      <c r="M77" s="276">
        <v>30000</v>
      </c>
      <c r="N77" s="414">
        <f t="shared" si="1"/>
        <v>1</v>
      </c>
    </row>
    <row r="78" spans="2:14" ht="12.75">
      <c r="B78" s="172"/>
      <c r="C78" s="172"/>
      <c r="D78" s="172"/>
      <c r="E78" s="172"/>
      <c r="F78" s="172"/>
      <c r="G78" s="172"/>
      <c r="H78" s="179">
        <v>652</v>
      </c>
      <c r="I78" s="179" t="s">
        <v>455</v>
      </c>
      <c r="J78" s="179"/>
      <c r="K78" s="202">
        <v>50000</v>
      </c>
      <c r="L78" s="276">
        <v>50000</v>
      </c>
      <c r="M78" s="276">
        <v>50000</v>
      </c>
      <c r="N78" s="414">
        <f t="shared" si="1"/>
        <v>1</v>
      </c>
    </row>
    <row r="79" spans="2:14" ht="12.75">
      <c r="B79" s="172"/>
      <c r="C79" s="172"/>
      <c r="D79" s="172"/>
      <c r="E79" s="172"/>
      <c r="F79" s="172"/>
      <c r="G79" s="172"/>
      <c r="H79" s="179">
        <v>653</v>
      </c>
      <c r="I79" s="179" t="s">
        <v>456</v>
      </c>
      <c r="J79" s="179"/>
      <c r="K79" s="202">
        <v>250000</v>
      </c>
      <c r="L79" s="276">
        <v>250000</v>
      </c>
      <c r="M79" s="276">
        <v>250000</v>
      </c>
      <c r="N79" s="414">
        <f t="shared" si="1"/>
        <v>1</v>
      </c>
    </row>
    <row r="80" spans="2:14" ht="12.75" hidden="1">
      <c r="B80" s="172"/>
      <c r="C80" s="172"/>
      <c r="D80" s="172"/>
      <c r="E80" s="172"/>
      <c r="F80" s="172"/>
      <c r="G80" s="172"/>
      <c r="H80" s="184">
        <v>68</v>
      </c>
      <c r="I80" s="184" t="s">
        <v>457</v>
      </c>
      <c r="J80" s="184"/>
      <c r="K80" s="187">
        <f>K81</f>
        <v>0</v>
      </c>
      <c r="L80" s="283">
        <f>L81</f>
        <v>0</v>
      </c>
      <c r="M80" s="283">
        <f>M81</f>
        <v>0</v>
      </c>
      <c r="N80" s="415" t="e">
        <f>L80/K80</f>
        <v>#DIV/0!</v>
      </c>
    </row>
    <row r="81" spans="2:14" ht="12.75" hidden="1">
      <c r="B81" s="172"/>
      <c r="C81" s="172"/>
      <c r="D81" s="172"/>
      <c r="E81" s="172"/>
      <c r="F81" s="172"/>
      <c r="G81" s="172"/>
      <c r="H81" s="179">
        <v>683</v>
      </c>
      <c r="I81" s="179" t="s">
        <v>457</v>
      </c>
      <c r="J81" s="179"/>
      <c r="K81" s="199">
        <v>0</v>
      </c>
      <c r="L81" s="276">
        <v>0</v>
      </c>
      <c r="M81" s="276">
        <v>0</v>
      </c>
      <c r="N81" s="415" t="e">
        <f>L81/K81</f>
        <v>#DIV/0!</v>
      </c>
    </row>
    <row r="82" spans="1:14" ht="12.75">
      <c r="A82" s="195"/>
      <c r="B82" s="196"/>
      <c r="C82" s="196"/>
      <c r="D82" s="196"/>
      <c r="E82" s="196"/>
      <c r="F82" s="196"/>
      <c r="G82" s="196"/>
      <c r="H82" s="197">
        <v>7</v>
      </c>
      <c r="I82" s="197" t="s">
        <v>459</v>
      </c>
      <c r="J82" s="197"/>
      <c r="K82" s="198">
        <f>K85</f>
        <v>10000</v>
      </c>
      <c r="L82" s="282">
        <f>L85</f>
        <v>25000</v>
      </c>
      <c r="M82" s="282">
        <f>M85</f>
        <v>25000</v>
      </c>
      <c r="N82" s="416">
        <f>M82/L82</f>
        <v>1</v>
      </c>
    </row>
    <row r="83" spans="2:14" ht="12.75" hidden="1">
      <c r="B83" s="172"/>
      <c r="C83" s="172"/>
      <c r="D83" s="172"/>
      <c r="E83" s="172"/>
      <c r="F83" s="172"/>
      <c r="G83" s="172"/>
      <c r="H83" s="184">
        <v>71</v>
      </c>
      <c r="I83" s="184" t="s">
        <v>460</v>
      </c>
      <c r="J83" s="184"/>
      <c r="K83" s="199"/>
      <c r="L83" s="275"/>
      <c r="M83" s="275"/>
      <c r="N83" s="346"/>
    </row>
    <row r="84" spans="2:14" ht="12.75" hidden="1">
      <c r="B84" s="172"/>
      <c r="C84" s="172"/>
      <c r="D84" s="172"/>
      <c r="E84" s="172"/>
      <c r="F84" s="172"/>
      <c r="G84" s="172"/>
      <c r="H84" s="179">
        <v>711</v>
      </c>
      <c r="I84" s="179" t="s">
        <v>461</v>
      </c>
      <c r="J84" s="179"/>
      <c r="K84" s="199"/>
      <c r="L84" s="276"/>
      <c r="M84" s="276"/>
      <c r="N84" s="346"/>
    </row>
    <row r="85" spans="2:14" ht="12.75">
      <c r="B85" s="172"/>
      <c r="C85" s="172"/>
      <c r="D85" s="172"/>
      <c r="E85" s="172"/>
      <c r="F85" s="172"/>
      <c r="G85" s="172"/>
      <c r="H85" s="184">
        <v>72</v>
      </c>
      <c r="I85" s="184" t="s">
        <v>462</v>
      </c>
      <c r="J85" s="184"/>
      <c r="K85" s="243">
        <f>K86</f>
        <v>10000</v>
      </c>
      <c r="L85" s="283">
        <f>L86</f>
        <v>25000</v>
      </c>
      <c r="M85" s="283">
        <f>M86</f>
        <v>25000</v>
      </c>
      <c r="N85" s="414">
        <f>M85/L85</f>
        <v>1</v>
      </c>
    </row>
    <row r="86" spans="2:14" ht="12.75">
      <c r="B86" s="172"/>
      <c r="C86" s="172"/>
      <c r="D86" s="172"/>
      <c r="E86" s="172"/>
      <c r="F86" s="172"/>
      <c r="G86" s="172"/>
      <c r="H86" s="179">
        <v>721</v>
      </c>
      <c r="I86" s="179" t="s">
        <v>463</v>
      </c>
      <c r="J86" s="179"/>
      <c r="K86" s="202">
        <v>10000</v>
      </c>
      <c r="L86" s="276">
        <v>25000</v>
      </c>
      <c r="M86" s="276">
        <v>25000</v>
      </c>
      <c r="N86" s="346">
        <f>M86/L86</f>
        <v>1</v>
      </c>
    </row>
    <row r="87" spans="1:14" ht="12.75">
      <c r="A87" s="195"/>
      <c r="B87" s="196"/>
      <c r="C87" s="196"/>
      <c r="D87" s="196"/>
      <c r="E87" s="196"/>
      <c r="F87" s="196"/>
      <c r="G87" s="196"/>
      <c r="H87" s="197">
        <v>3</v>
      </c>
      <c r="I87" s="197" t="s">
        <v>1</v>
      </c>
      <c r="J87" s="197"/>
      <c r="K87" s="201">
        <f>K88+K92+K98+K101+K103+K105+K107</f>
        <v>5336250</v>
      </c>
      <c r="L87" s="282">
        <f>L88+L92+L98+L101+L103+L105+L107</f>
        <v>5909880</v>
      </c>
      <c r="M87" s="282">
        <f>M88+M92+M98+M101+M103+M105+M107</f>
        <v>6108920</v>
      </c>
      <c r="N87" s="416">
        <f>M87/L87</f>
        <v>1.0336791948398276</v>
      </c>
    </row>
    <row r="88" spans="2:14" ht="12.75">
      <c r="B88" s="172"/>
      <c r="C88" s="172"/>
      <c r="D88" s="172"/>
      <c r="E88" s="172"/>
      <c r="F88" s="172"/>
      <c r="G88" s="172"/>
      <c r="H88" s="184">
        <v>31</v>
      </c>
      <c r="I88" s="184" t="s">
        <v>3</v>
      </c>
      <c r="J88" s="184"/>
      <c r="K88" s="199">
        <f>K89+K90+K91</f>
        <v>1226250</v>
      </c>
      <c r="L88" s="275">
        <f>L89+L90+L91</f>
        <v>1336580</v>
      </c>
      <c r="M88" s="275">
        <f>M89+M90+M91</f>
        <v>1371580</v>
      </c>
      <c r="N88" s="417">
        <f>M88/L88</f>
        <v>1.0261862365140881</v>
      </c>
    </row>
    <row r="89" spans="2:14" ht="12.75">
      <c r="B89" s="172"/>
      <c r="C89" s="172"/>
      <c r="D89" s="172"/>
      <c r="E89" s="172"/>
      <c r="F89" s="172"/>
      <c r="G89" s="172"/>
      <c r="H89" s="179">
        <v>311</v>
      </c>
      <c r="I89" s="180" t="s">
        <v>464</v>
      </c>
      <c r="J89" s="181"/>
      <c r="K89" s="202">
        <f>'Posebni dio'!N105+'Posebni dio'!N134+'Posebni dio'!N330+'Posebni dio'!N552</f>
        <v>1010850</v>
      </c>
      <c r="L89" s="276">
        <f>'Posebni dio'!O105+'Posebni dio'!O134+'Posebni dio'!O330+'Posebni dio'!O552</f>
        <v>1081880</v>
      </c>
      <c r="M89" s="276">
        <f>'Posebni dio'!P105+'Posebni dio'!P134+'Posebni dio'!P330+'Posebni dio'!P552</f>
        <v>1081880</v>
      </c>
      <c r="N89" s="417">
        <f aca="true" t="shared" si="2" ref="N89:N110">M89/L89</f>
        <v>1</v>
      </c>
    </row>
    <row r="90" spans="2:14" ht="12.75">
      <c r="B90" s="172"/>
      <c r="C90" s="172"/>
      <c r="D90" s="172"/>
      <c r="E90" s="172"/>
      <c r="F90" s="172"/>
      <c r="G90" s="172"/>
      <c r="H90" s="179">
        <v>312</v>
      </c>
      <c r="I90" s="179" t="s">
        <v>4</v>
      </c>
      <c r="J90" s="179"/>
      <c r="K90" s="241">
        <f>'Posebni dio'!N108+'Posebni dio'!N138</f>
        <v>52000</v>
      </c>
      <c r="L90" s="277">
        <f>'Posebni dio'!O108+'Posebni dio'!O138</f>
        <v>58500</v>
      </c>
      <c r="M90" s="277">
        <f>'Posebni dio'!P108+'Posebni dio'!P138</f>
        <v>93500</v>
      </c>
      <c r="N90" s="417">
        <f t="shared" si="2"/>
        <v>1.5982905982905984</v>
      </c>
    </row>
    <row r="91" spans="2:14" ht="12.75">
      <c r="B91" s="172"/>
      <c r="C91" s="172"/>
      <c r="D91" s="172"/>
      <c r="E91" s="172"/>
      <c r="F91" s="172"/>
      <c r="G91" s="172"/>
      <c r="H91" s="179">
        <v>313</v>
      </c>
      <c r="I91" s="179" t="s">
        <v>5</v>
      </c>
      <c r="J91" s="179"/>
      <c r="K91" s="241">
        <f>'Posebni dio'!N110+'Posebni dio'!N145+'Posebni dio'!N332+'Posebni dio'!N554</f>
        <v>163400</v>
      </c>
      <c r="L91" s="277">
        <f>'Posebni dio'!O110+'Posebni dio'!O145+'Posebni dio'!O332+'Posebni dio'!O554</f>
        <v>196200</v>
      </c>
      <c r="M91" s="277">
        <f>'Posebni dio'!P110+'Posebni dio'!P145+'Posebni dio'!P332+'Posebni dio'!P554</f>
        <v>196200</v>
      </c>
      <c r="N91" s="417">
        <f t="shared" si="2"/>
        <v>1</v>
      </c>
    </row>
    <row r="92" spans="2:14" ht="12.75">
      <c r="B92" s="172"/>
      <c r="C92" s="172"/>
      <c r="D92" s="172"/>
      <c r="E92" s="172"/>
      <c r="F92" s="172"/>
      <c r="G92" s="172"/>
      <c r="H92" s="184">
        <v>32</v>
      </c>
      <c r="I92" s="184" t="s">
        <v>6</v>
      </c>
      <c r="J92" s="184"/>
      <c r="K92" s="199">
        <f>K93+K94+K95+K96+K97</f>
        <v>2892000</v>
      </c>
      <c r="L92" s="275">
        <f>L93+L94+L95+L96+L97</f>
        <v>3250900</v>
      </c>
      <c r="M92" s="275">
        <f>M93+M94+M95+M96+M97</f>
        <v>3280940</v>
      </c>
      <c r="N92" s="417">
        <f t="shared" si="2"/>
        <v>1.0092405180103972</v>
      </c>
    </row>
    <row r="93" spans="2:14" ht="12.75">
      <c r="B93" s="172"/>
      <c r="C93" s="172"/>
      <c r="D93" s="172"/>
      <c r="E93" s="172"/>
      <c r="F93" s="172"/>
      <c r="G93" s="172"/>
      <c r="H93" s="179">
        <v>321</v>
      </c>
      <c r="I93" s="179" t="s">
        <v>7</v>
      </c>
      <c r="J93" s="179"/>
      <c r="K93" s="241">
        <f>'Posebni dio'!N114+'Posebni dio'!N150+'Posebni dio'!N336+'Posebni dio'!N558</f>
        <v>107100</v>
      </c>
      <c r="L93" s="277">
        <f>'Posebni dio'!O114+'Posebni dio'!O150+'Posebni dio'!O336+'Posebni dio'!O558</f>
        <v>111400</v>
      </c>
      <c r="M93" s="277">
        <f>'Posebni dio'!P114+'Posebni dio'!P150+'Posebni dio'!P336+'Posebni dio'!P558</f>
        <v>111400</v>
      </c>
      <c r="N93" s="417">
        <f t="shared" si="2"/>
        <v>1</v>
      </c>
    </row>
    <row r="94" spans="2:14" ht="12.75">
      <c r="B94" s="172"/>
      <c r="C94" s="172"/>
      <c r="D94" s="172"/>
      <c r="E94" s="172"/>
      <c r="F94" s="172"/>
      <c r="G94" s="172"/>
      <c r="H94" s="179">
        <v>322</v>
      </c>
      <c r="I94" s="179" t="s">
        <v>465</v>
      </c>
      <c r="J94" s="179"/>
      <c r="K94" s="241">
        <f>'Posebni dio'!N42+'Posebni dio'!N64+'Posebni dio'!N76+'Posebni dio'!N88+'Posebni dio'!N155+'Posebni dio'!N339+'Posebni dio'!N358+'Posebni dio'!N476+'Posebni dio'!N560+'Posebni dio'!N314</f>
        <v>570600</v>
      </c>
      <c r="L94" s="277">
        <f>'Posebni dio'!O42+'Posebni dio'!O64+'Posebni dio'!O76+'Posebni dio'!O88+'Posebni dio'!O155+'Posebni dio'!O339+'Posebni dio'!O358+'Posebni dio'!O476+'Posebni dio'!O560+'Posebni dio'!O314</f>
        <v>601500</v>
      </c>
      <c r="M94" s="277">
        <f>'Posebni dio'!P42+'Posebni dio'!P64+'Posebni dio'!P76+'Posebni dio'!P88+'Posebni dio'!P155+'Posebni dio'!P339+'Posebni dio'!P358+'Posebni dio'!P476+'Posebni dio'!P560+'Posebni dio'!P314</f>
        <v>601500</v>
      </c>
      <c r="N94" s="417">
        <f t="shared" si="2"/>
        <v>1</v>
      </c>
    </row>
    <row r="95" spans="2:14" ht="12.75">
      <c r="B95" s="172"/>
      <c r="C95" s="172"/>
      <c r="D95" s="172"/>
      <c r="E95" s="172"/>
      <c r="F95" s="172"/>
      <c r="G95" s="172"/>
      <c r="H95" s="179">
        <v>323</v>
      </c>
      <c r="I95" s="179" t="s">
        <v>8</v>
      </c>
      <c r="J95" s="179"/>
      <c r="K95" s="183">
        <f>'Posebni dio'!N21+'Posebni dio'!N44+'Posebni dio'!N67+'Posebni dio'!N78+'Posebni dio'!N160+'Posebni dio'!N211+'Posebni dio'!N289+'Posebni dio'!N306+'Posebni dio'!N316+'Posebni dio'!N344+'Posebni dio'!N360+'Posebni dio'!N368+'Posebni dio'!N377+'Posebni dio'!N401+'Posebni dio'!N452+'Posebni dio'!N478+'Posebni dio'!N518+'Posebni dio'!N564+'Posebni dio'!N583</f>
        <v>1810800</v>
      </c>
      <c r="L95" s="276">
        <f>'Posebni dio'!O21+'Posebni dio'!O44+'Posebni dio'!O67+'Posebni dio'!O78+'Posebni dio'!O160+'Posebni dio'!O211+'Posebni dio'!O289+'Posebni dio'!O306+'Posebni dio'!O316+'Posebni dio'!O344+'Posebni dio'!O360+'Posebni dio'!O368+'Posebni dio'!O377+'Posebni dio'!O401+'Posebni dio'!O452+'Posebni dio'!O478+'Posebni dio'!O518+'Posebni dio'!O564+'Posebni dio'!O583</f>
        <v>2128500</v>
      </c>
      <c r="M95" s="276">
        <f>'Posebni dio'!P21+'Posebni dio'!P44+'Posebni dio'!P67+'Posebni dio'!P78+'Posebni dio'!P160+'Posebni dio'!P211+'Posebni dio'!P289+'Posebni dio'!P306+'Posebni dio'!P316+'Posebni dio'!P344+'Posebni dio'!P360+'Posebni dio'!P368+'Posebni dio'!P377+'Posebni dio'!P401+'Posebni dio'!P452+'Posebni dio'!P478+'Posebni dio'!P518+'Posebni dio'!P564+'Posebni dio'!P583+'Posebni dio'!P255</f>
        <v>2158540</v>
      </c>
      <c r="N95" s="417">
        <f t="shared" si="2"/>
        <v>1.0141132252760159</v>
      </c>
    </row>
    <row r="96" spans="2:14" ht="12.75">
      <c r="B96" s="172"/>
      <c r="C96" s="172"/>
      <c r="D96" s="172"/>
      <c r="E96" s="172"/>
      <c r="F96" s="172"/>
      <c r="G96" s="172"/>
      <c r="H96" s="179">
        <v>324</v>
      </c>
      <c r="I96" s="179" t="s">
        <v>466</v>
      </c>
      <c r="J96" s="179"/>
      <c r="K96" s="241">
        <f>'Posebni dio'!N182</f>
        <v>6000</v>
      </c>
      <c r="L96" s="277">
        <f>'Posebni dio'!O182</f>
        <v>6000</v>
      </c>
      <c r="M96" s="277">
        <f>'Posebni dio'!P182</f>
        <v>6000</v>
      </c>
      <c r="N96" s="417">
        <f t="shared" si="2"/>
        <v>1</v>
      </c>
    </row>
    <row r="97" spans="2:14" ht="12.75">
      <c r="B97" s="172"/>
      <c r="C97" s="172"/>
      <c r="D97" s="172"/>
      <c r="E97" s="172"/>
      <c r="F97" s="172"/>
      <c r="G97" s="172"/>
      <c r="H97" s="179">
        <v>329</v>
      </c>
      <c r="I97" s="179" t="s">
        <v>467</v>
      </c>
      <c r="J97" s="179"/>
      <c r="K97" s="202">
        <f>'Posebni dio'!N23+'Posebni dio'!N46+'Posebni dio'!N69+'Posebni dio'!N90+'Posebni dio'!N116+'Posebni dio'!N185</f>
        <v>397500</v>
      </c>
      <c r="L97" s="276">
        <f>'Posebni dio'!O23+'Posebni dio'!O46+'Posebni dio'!O69+'Posebni dio'!O90+'Posebni dio'!O116+'Posebni dio'!O185</f>
        <v>403500</v>
      </c>
      <c r="M97" s="276">
        <f>'Posebni dio'!P23+'Posebni dio'!P46+'Posebni dio'!P69+'Posebni dio'!P90+'Posebni dio'!P116+'Posebni dio'!P185</f>
        <v>403500</v>
      </c>
      <c r="N97" s="417">
        <f t="shared" si="2"/>
        <v>1</v>
      </c>
    </row>
    <row r="98" spans="2:14" ht="12.75">
      <c r="B98" s="172"/>
      <c r="C98" s="172"/>
      <c r="D98" s="172"/>
      <c r="E98" s="172"/>
      <c r="F98" s="172"/>
      <c r="G98" s="172"/>
      <c r="H98" s="184">
        <v>34</v>
      </c>
      <c r="I98" s="184" t="s">
        <v>9</v>
      </c>
      <c r="J98" s="184"/>
      <c r="K98" s="199">
        <f>K99+K100</f>
        <v>36000</v>
      </c>
      <c r="L98" s="275">
        <f>L99+L100</f>
        <v>26000</v>
      </c>
      <c r="M98" s="275">
        <f>M99+M100</f>
        <v>26000</v>
      </c>
      <c r="N98" s="417">
        <f t="shared" si="2"/>
        <v>1</v>
      </c>
    </row>
    <row r="99" spans="2:14" ht="12.75" hidden="1">
      <c r="B99" s="172"/>
      <c r="C99" s="172"/>
      <c r="D99" s="172"/>
      <c r="E99" s="172"/>
      <c r="F99" s="172"/>
      <c r="G99" s="172"/>
      <c r="H99" s="179">
        <v>342</v>
      </c>
      <c r="I99" s="179" t="s">
        <v>468</v>
      </c>
      <c r="J99" s="179"/>
      <c r="K99" s="199"/>
      <c r="L99" s="276"/>
      <c r="M99" s="276"/>
      <c r="N99" s="417" t="e">
        <f t="shared" si="2"/>
        <v>#DIV/0!</v>
      </c>
    </row>
    <row r="100" spans="2:14" ht="12.75">
      <c r="B100" s="172"/>
      <c r="C100" s="172"/>
      <c r="D100" s="172"/>
      <c r="E100" s="172"/>
      <c r="F100" s="172"/>
      <c r="G100" s="172"/>
      <c r="H100" s="179">
        <v>343</v>
      </c>
      <c r="I100" s="179" t="s">
        <v>10</v>
      </c>
      <c r="J100" s="179"/>
      <c r="K100" s="241">
        <f>'Posebni dio'!N192</f>
        <v>36000</v>
      </c>
      <c r="L100" s="277">
        <f>'Posebni dio'!O192</f>
        <v>26000</v>
      </c>
      <c r="M100" s="277">
        <f>'Posebni dio'!P192</f>
        <v>26000</v>
      </c>
      <c r="N100" s="417">
        <f t="shared" si="2"/>
        <v>1</v>
      </c>
    </row>
    <row r="101" spans="2:14" ht="12.75" hidden="1">
      <c r="B101" s="172"/>
      <c r="C101" s="172"/>
      <c r="D101" s="172"/>
      <c r="E101" s="172"/>
      <c r="F101" s="172"/>
      <c r="G101" s="172"/>
      <c r="H101" s="184">
        <v>35</v>
      </c>
      <c r="I101" s="185" t="s">
        <v>11</v>
      </c>
      <c r="J101" s="186"/>
      <c r="K101" s="199">
        <f>K102</f>
        <v>0</v>
      </c>
      <c r="L101" s="275">
        <f>L102</f>
        <v>30000</v>
      </c>
      <c r="M101" s="275">
        <f>M102</f>
        <v>30000</v>
      </c>
      <c r="N101" s="417">
        <f t="shared" si="2"/>
        <v>1</v>
      </c>
    </row>
    <row r="102" spans="2:14" ht="12.75" customHeight="1" hidden="1">
      <c r="B102" s="172"/>
      <c r="C102" s="172"/>
      <c r="D102" s="172"/>
      <c r="E102" s="172"/>
      <c r="F102" s="172"/>
      <c r="G102" s="172"/>
      <c r="H102" s="179">
        <v>352</v>
      </c>
      <c r="I102" s="525" t="s">
        <v>469</v>
      </c>
      <c r="J102" s="526"/>
      <c r="K102" s="199">
        <f>'Posebni dio'!N241</f>
        <v>0</v>
      </c>
      <c r="L102" s="276">
        <f>'Posebni dio'!O241</f>
        <v>30000</v>
      </c>
      <c r="M102" s="276">
        <f>'Posebni dio'!P241</f>
        <v>30000</v>
      </c>
      <c r="N102" s="417">
        <f t="shared" si="2"/>
        <v>1</v>
      </c>
    </row>
    <row r="103" spans="2:14" ht="12.75" customHeight="1" hidden="1">
      <c r="B103" s="172"/>
      <c r="C103" s="172"/>
      <c r="D103" s="172"/>
      <c r="E103" s="172"/>
      <c r="F103" s="172"/>
      <c r="G103" s="172"/>
      <c r="H103" s="184">
        <v>36</v>
      </c>
      <c r="I103" s="184" t="s">
        <v>470</v>
      </c>
      <c r="J103" s="184"/>
      <c r="K103" s="199">
        <f>K104</f>
        <v>0</v>
      </c>
      <c r="L103" s="275">
        <f>L104</f>
        <v>0</v>
      </c>
      <c r="M103" s="275">
        <f>M104</f>
        <v>0</v>
      </c>
      <c r="N103" s="417" t="e">
        <f t="shared" si="2"/>
        <v>#DIV/0!</v>
      </c>
    </row>
    <row r="104" spans="2:14" ht="12.75" hidden="1">
      <c r="B104" s="172"/>
      <c r="C104" s="172"/>
      <c r="D104" s="172"/>
      <c r="E104" s="172"/>
      <c r="F104" s="172"/>
      <c r="G104" s="172"/>
      <c r="H104" s="179">
        <v>363</v>
      </c>
      <c r="I104" s="179" t="s">
        <v>471</v>
      </c>
      <c r="J104" s="179"/>
      <c r="K104" s="199"/>
      <c r="L104" s="276"/>
      <c r="M104" s="276"/>
      <c r="N104" s="417" t="e">
        <f t="shared" si="2"/>
        <v>#DIV/0!</v>
      </c>
    </row>
    <row r="105" spans="2:14" ht="12.75">
      <c r="B105" s="172"/>
      <c r="C105" s="172"/>
      <c r="D105" s="172"/>
      <c r="E105" s="172"/>
      <c r="F105" s="172"/>
      <c r="G105" s="172"/>
      <c r="H105" s="184">
        <v>37</v>
      </c>
      <c r="I105" s="184" t="s">
        <v>472</v>
      </c>
      <c r="J105" s="184"/>
      <c r="K105" s="199">
        <f>K106</f>
        <v>660000</v>
      </c>
      <c r="L105" s="275">
        <f>L106</f>
        <v>705400</v>
      </c>
      <c r="M105" s="275">
        <f>M106</f>
        <v>746400</v>
      </c>
      <c r="N105" s="417">
        <f t="shared" si="2"/>
        <v>1.0581230507513468</v>
      </c>
    </row>
    <row r="106" spans="2:14" ht="12.75">
      <c r="B106" s="172"/>
      <c r="C106" s="172"/>
      <c r="D106" s="172"/>
      <c r="E106" s="172"/>
      <c r="F106" s="172"/>
      <c r="G106" s="172"/>
      <c r="H106" s="179">
        <v>372</v>
      </c>
      <c r="I106" s="179" t="s">
        <v>473</v>
      </c>
      <c r="J106" s="179"/>
      <c r="K106" s="202">
        <f>'Posebni dio'!N244+'Posebni dio'!N490+'Posebni dio'!N499+'Posebni dio'!N537+'Posebni dio'!N545</f>
        <v>660000</v>
      </c>
      <c r="L106" s="276">
        <f>'Posebni dio'!O244+'Posebni dio'!O490+'Posebni dio'!O499+'Posebni dio'!O537+'Posebni dio'!O545</f>
        <v>705400</v>
      </c>
      <c r="M106" s="276">
        <f>'Posebni dio'!P244+'Posebni dio'!P490+'Posebni dio'!P499+'Posebni dio'!P537+'Posebni dio'!P545</f>
        <v>746400</v>
      </c>
      <c r="N106" s="417">
        <f t="shared" si="2"/>
        <v>1.0581230507513468</v>
      </c>
    </row>
    <row r="107" spans="2:14" ht="12.75">
      <c r="B107" s="172"/>
      <c r="C107" s="172"/>
      <c r="D107" s="172"/>
      <c r="E107" s="172"/>
      <c r="F107" s="172"/>
      <c r="G107" s="172"/>
      <c r="H107" s="184">
        <v>38</v>
      </c>
      <c r="I107" s="184" t="s">
        <v>12</v>
      </c>
      <c r="J107" s="184"/>
      <c r="K107" s="199">
        <f>K108+K109+K110+K111+K112</f>
        <v>522000</v>
      </c>
      <c r="L107" s="275">
        <f>L108+L109+L110+L111+L112</f>
        <v>561000</v>
      </c>
      <c r="M107" s="275">
        <f>M108+M109+M110+M111+M112</f>
        <v>654000</v>
      </c>
      <c r="N107" s="417">
        <f t="shared" si="2"/>
        <v>1.1657754010695187</v>
      </c>
    </row>
    <row r="108" spans="2:14" ht="12.75">
      <c r="B108" s="172"/>
      <c r="C108" s="172"/>
      <c r="D108" s="172"/>
      <c r="E108" s="172"/>
      <c r="F108" s="172"/>
      <c r="G108" s="172"/>
      <c r="H108" s="179">
        <v>381</v>
      </c>
      <c r="I108" s="179" t="s">
        <v>13</v>
      </c>
      <c r="J108" s="179"/>
      <c r="K108" s="202">
        <f>'Posebni dio'!N34+'Posebni dio'!N53+'Posebni dio'!N93+'Posebni dio'!N120+'Posebni dio'!N196+'Posebni dio'!N247+'Posebni dio'!N282+'Posebni dio'!N293+'Posebni dio'!N481+'Posebni dio'!N507+'Posebni dio'!N521+'Posebni dio'!N529+'Posebni dio'!N569</f>
        <v>517000</v>
      </c>
      <c r="L108" s="276">
        <f>'Posebni dio'!O34+'Posebni dio'!O53+'Posebni dio'!O93+'Posebni dio'!O120+'Posebni dio'!O196+'Posebni dio'!O247+'Posebni dio'!O282+'Posebni dio'!O293+'Posebni dio'!O481+'Posebni dio'!O507+'Posebni dio'!O521+'Posebni dio'!O529+'Posebni dio'!O569</f>
        <v>556000</v>
      </c>
      <c r="M108" s="276">
        <f>'Posebni dio'!P34+'Posebni dio'!P53+'Posebni dio'!P93+'Posebni dio'!P120+'Posebni dio'!P196+'Posebni dio'!P247+'Posebni dio'!P282+'Posebni dio'!P293+'Posebni dio'!P481+'Posebni dio'!P507+'Posebni dio'!P521+'Posebni dio'!P529+'Posebni dio'!P569</f>
        <v>644000</v>
      </c>
      <c r="N108" s="417">
        <f t="shared" si="2"/>
        <v>1.158273381294964</v>
      </c>
    </row>
    <row r="109" spans="2:14" ht="12" customHeight="1" hidden="1">
      <c r="B109" s="172"/>
      <c r="C109" s="172"/>
      <c r="D109" s="172"/>
      <c r="E109" s="172"/>
      <c r="F109" s="172"/>
      <c r="G109" s="172"/>
      <c r="H109" s="179">
        <v>382</v>
      </c>
      <c r="I109" s="179" t="s">
        <v>474</v>
      </c>
      <c r="J109" s="179"/>
      <c r="K109" s="199"/>
      <c r="L109" s="276"/>
      <c r="M109" s="276"/>
      <c r="N109" s="417" t="e">
        <f t="shared" si="2"/>
        <v>#DIV/0!</v>
      </c>
    </row>
    <row r="110" spans="2:14" ht="12.75">
      <c r="B110" s="172"/>
      <c r="C110" s="172"/>
      <c r="D110" s="172"/>
      <c r="E110" s="172"/>
      <c r="F110" s="172"/>
      <c r="G110" s="172"/>
      <c r="H110" s="179">
        <v>383</v>
      </c>
      <c r="I110" s="179" t="s">
        <v>475</v>
      </c>
      <c r="J110" s="179"/>
      <c r="K110" s="241">
        <f>'Posebni dio'!N218</f>
        <v>5000</v>
      </c>
      <c r="L110" s="277">
        <f>'Posebni dio'!O218</f>
        <v>5000</v>
      </c>
      <c r="M110" s="277">
        <f>'Posebni dio'!P218</f>
        <v>10000</v>
      </c>
      <c r="N110" s="417">
        <f t="shared" si="2"/>
        <v>2</v>
      </c>
    </row>
    <row r="111" spans="2:14" ht="12.75" hidden="1">
      <c r="B111" s="172"/>
      <c r="C111" s="172"/>
      <c r="D111" s="172"/>
      <c r="E111" s="172"/>
      <c r="F111" s="172"/>
      <c r="G111" s="172"/>
      <c r="H111" s="179">
        <v>385</v>
      </c>
      <c r="I111" s="179" t="s">
        <v>476</v>
      </c>
      <c r="J111" s="179"/>
      <c r="K111" s="199"/>
      <c r="L111" s="276"/>
      <c r="M111" s="276"/>
      <c r="N111" s="346"/>
    </row>
    <row r="112" spans="2:14" ht="12.75" hidden="1">
      <c r="B112" s="172"/>
      <c r="C112" s="172"/>
      <c r="D112" s="172"/>
      <c r="E112" s="172"/>
      <c r="F112" s="172"/>
      <c r="G112" s="172"/>
      <c r="H112" s="179">
        <v>386</v>
      </c>
      <c r="I112" s="179" t="s">
        <v>477</v>
      </c>
      <c r="J112" s="179"/>
      <c r="K112" s="199"/>
      <c r="L112" s="276"/>
      <c r="M112" s="276"/>
      <c r="N112" s="346"/>
    </row>
    <row r="113" spans="1:14" ht="12.75">
      <c r="A113" s="195"/>
      <c r="B113" s="196"/>
      <c r="C113" s="196"/>
      <c r="D113" s="196"/>
      <c r="E113" s="196"/>
      <c r="F113" s="196"/>
      <c r="G113" s="196"/>
      <c r="H113" s="197">
        <v>4</v>
      </c>
      <c r="I113" s="197" t="s">
        <v>478</v>
      </c>
      <c r="J113" s="197"/>
      <c r="K113" s="198">
        <f>K114+K116+K122</f>
        <v>4445500</v>
      </c>
      <c r="L113" s="282">
        <f>L114+L116+L122</f>
        <v>2424500</v>
      </c>
      <c r="M113" s="282">
        <f>M114+M116+M122</f>
        <v>2341460</v>
      </c>
      <c r="N113" s="416">
        <f>M113/L113</f>
        <v>0.9657496391008455</v>
      </c>
    </row>
    <row r="114" spans="2:14" ht="12.75" hidden="1">
      <c r="B114" s="172"/>
      <c r="C114" s="172"/>
      <c r="D114" s="172"/>
      <c r="E114" s="172"/>
      <c r="F114" s="172"/>
      <c r="G114" s="172"/>
      <c r="H114" s="184">
        <v>41</v>
      </c>
      <c r="I114" s="184" t="s">
        <v>479</v>
      </c>
      <c r="J114" s="184"/>
      <c r="K114" s="199">
        <f>K115</f>
        <v>0</v>
      </c>
      <c r="L114" s="276">
        <f>L115</f>
        <v>0</v>
      </c>
      <c r="M114" s="276">
        <f>M115</f>
        <v>0</v>
      </c>
      <c r="N114" s="346">
        <f>N115</f>
        <v>0</v>
      </c>
    </row>
    <row r="115" spans="2:14" ht="12.75" hidden="1">
      <c r="B115" s="172"/>
      <c r="C115" s="172"/>
      <c r="D115" s="172"/>
      <c r="E115" s="172"/>
      <c r="F115" s="172"/>
      <c r="G115" s="172"/>
      <c r="H115" s="179">
        <v>412</v>
      </c>
      <c r="I115" s="179" t="s">
        <v>480</v>
      </c>
      <c r="J115" s="179"/>
      <c r="K115" s="199"/>
      <c r="L115" s="276"/>
      <c r="M115" s="276"/>
      <c r="N115" s="346"/>
    </row>
    <row r="116" spans="2:14" ht="12.75">
      <c r="B116" s="172"/>
      <c r="C116" s="172"/>
      <c r="D116" s="172"/>
      <c r="E116" s="172"/>
      <c r="F116" s="172"/>
      <c r="G116" s="172"/>
      <c r="H116" s="184">
        <v>42</v>
      </c>
      <c r="I116" s="184" t="s">
        <v>481</v>
      </c>
      <c r="J116" s="184"/>
      <c r="K116" s="199">
        <f>K117+K118+K119+K120+K121</f>
        <v>4445500</v>
      </c>
      <c r="L116" s="275">
        <f>L117+L118+L119+L120+L121</f>
        <v>2424500</v>
      </c>
      <c r="M116" s="275">
        <f>M117+M118+M119+M120+M121</f>
        <v>2341460</v>
      </c>
      <c r="N116" s="417">
        <f aca="true" t="shared" si="3" ref="N116:N121">M116/L116</f>
        <v>0.9657496391008455</v>
      </c>
    </row>
    <row r="117" spans="2:14" ht="12.75">
      <c r="B117" s="172"/>
      <c r="C117" s="172"/>
      <c r="D117" s="172"/>
      <c r="E117" s="172"/>
      <c r="F117" s="172"/>
      <c r="G117" s="172"/>
      <c r="H117" s="179">
        <v>421</v>
      </c>
      <c r="I117" s="179" t="s">
        <v>14</v>
      </c>
      <c r="J117" s="179"/>
      <c r="K117" s="202">
        <f>'Posebni dio'!N226+'Posebni dio'!N260+'Posebni dio'!N322+'Posebni dio'!N408+'Posebni dio'!N418+'Posebni dio'!N444</f>
        <v>4146000</v>
      </c>
      <c r="L117" s="276">
        <f>'Posebni dio'!O226+'Posebni dio'!O260+'Posebni dio'!O322+'Posebni dio'!O408+'Posebni dio'!O418+'Posebni dio'!O444</f>
        <v>2055000</v>
      </c>
      <c r="M117" s="276">
        <f>'Posebni dio'!P226+'Posebni dio'!P260+'Posebni dio'!P322+'Posebni dio'!P408+'Posebni dio'!P418+'Posebni dio'!P444</f>
        <v>1821960</v>
      </c>
      <c r="N117" s="417">
        <f t="shared" si="3"/>
        <v>0.8865985401459854</v>
      </c>
    </row>
    <row r="118" spans="2:14" ht="12.75">
      <c r="B118" s="172"/>
      <c r="C118" s="172"/>
      <c r="D118" s="172"/>
      <c r="E118" s="172"/>
      <c r="F118" s="172"/>
      <c r="G118" s="172"/>
      <c r="H118" s="179">
        <v>422</v>
      </c>
      <c r="I118" s="179" t="s">
        <v>15</v>
      </c>
      <c r="J118" s="179"/>
      <c r="K118" s="202">
        <f>'Posebni dio'!N228+'Posebni dio'!N297+'Posebni dio'!N350+'Posebni dio'!N385</f>
        <v>39500</v>
      </c>
      <c r="L118" s="276">
        <f>'Posebni dio'!O228+'Posebni dio'!O297+'Posebni dio'!O350+'Posebni dio'!O385</f>
        <v>99500</v>
      </c>
      <c r="M118" s="276">
        <f>'Posebni dio'!P228+'Posebni dio'!P297+'Posebni dio'!P350+'Posebni dio'!P385</f>
        <v>99500</v>
      </c>
      <c r="N118" s="417">
        <f t="shared" si="3"/>
        <v>1</v>
      </c>
    </row>
    <row r="119" spans="2:14" ht="12.75" hidden="1">
      <c r="B119" s="172"/>
      <c r="C119" s="172"/>
      <c r="D119" s="172"/>
      <c r="E119" s="172"/>
      <c r="F119" s="172"/>
      <c r="G119" s="172"/>
      <c r="H119" s="179">
        <v>423</v>
      </c>
      <c r="I119" s="179" t="s">
        <v>16</v>
      </c>
      <c r="J119" s="179"/>
      <c r="K119" s="241">
        <f>'Posebni dio'!N574+'Posebni dio'!N391</f>
        <v>0</v>
      </c>
      <c r="L119" s="277">
        <f>'Posebni dio'!O574+'Posebni dio'!O391</f>
        <v>0</v>
      </c>
      <c r="M119" s="277">
        <f>'Posebni dio'!P574+'Posebni dio'!P391</f>
        <v>0</v>
      </c>
      <c r="N119" s="417" t="e">
        <f t="shared" si="3"/>
        <v>#DIV/0!</v>
      </c>
    </row>
    <row r="120" spans="2:14" ht="12.75" hidden="1">
      <c r="B120" s="172"/>
      <c r="C120" s="172"/>
      <c r="D120" s="172"/>
      <c r="E120" s="172"/>
      <c r="F120" s="172"/>
      <c r="G120" s="172"/>
      <c r="H120" s="179">
        <v>424</v>
      </c>
      <c r="I120" s="179" t="s">
        <v>482</v>
      </c>
      <c r="J120" s="179"/>
      <c r="K120" s="199"/>
      <c r="L120" s="276"/>
      <c r="M120" s="276"/>
      <c r="N120" s="417" t="e">
        <f t="shared" si="3"/>
        <v>#DIV/0!</v>
      </c>
    </row>
    <row r="121" spans="2:14" ht="12.75">
      <c r="B121" s="172"/>
      <c r="C121" s="172"/>
      <c r="D121" s="172"/>
      <c r="E121" s="172"/>
      <c r="F121" s="172"/>
      <c r="G121" s="172"/>
      <c r="H121" s="179">
        <v>426</v>
      </c>
      <c r="I121" s="179" t="s">
        <v>480</v>
      </c>
      <c r="J121" s="179"/>
      <c r="K121" s="202">
        <f>'Posebni dio'!N232+'Posebni dio'!N273+'Posebni dio'!N410+'Posebni dio'!N460</f>
        <v>260000</v>
      </c>
      <c r="L121" s="276">
        <f>'Posebni dio'!O232+'Posebni dio'!O273+'Posebni dio'!O410+'Posebni dio'!O460</f>
        <v>270000</v>
      </c>
      <c r="M121" s="276">
        <f>'Posebni dio'!P232+'Posebni dio'!P273+'Posebni dio'!P410+'Posebni dio'!P460+'Posebni dio'!P436+'Posebni dio'!P264</f>
        <v>420000</v>
      </c>
      <c r="N121" s="417">
        <f t="shared" si="3"/>
        <v>1.5555555555555556</v>
      </c>
    </row>
    <row r="122" spans="2:14" ht="12.75" hidden="1">
      <c r="B122" s="172"/>
      <c r="C122" s="172"/>
      <c r="D122" s="172"/>
      <c r="E122" s="172"/>
      <c r="F122" s="172"/>
      <c r="G122" s="172"/>
      <c r="H122" s="184">
        <v>45</v>
      </c>
      <c r="I122" s="184" t="s">
        <v>483</v>
      </c>
      <c r="J122" s="184"/>
      <c r="K122" s="199">
        <f>K123</f>
        <v>0</v>
      </c>
      <c r="L122" s="275">
        <f>L123</f>
        <v>0</v>
      </c>
      <c r="M122" s="275">
        <f>M123</f>
        <v>0</v>
      </c>
      <c r="N122" s="346" t="e">
        <f>L122/K122</f>
        <v>#DIV/0!</v>
      </c>
    </row>
    <row r="123" spans="2:14" ht="12.75" hidden="1">
      <c r="B123" s="172"/>
      <c r="C123" s="172"/>
      <c r="D123" s="172"/>
      <c r="E123" s="172"/>
      <c r="F123" s="172"/>
      <c r="G123" s="172"/>
      <c r="H123" s="179">
        <v>451</v>
      </c>
      <c r="I123" s="179" t="s">
        <v>541</v>
      </c>
      <c r="J123" s="179"/>
      <c r="K123" s="182">
        <f>'Posebni dio'!N394</f>
        <v>0</v>
      </c>
      <c r="L123" s="277">
        <f>'Posebni dio'!O394</f>
        <v>0</v>
      </c>
      <c r="M123" s="277">
        <f>'Posebni dio'!P394</f>
        <v>0</v>
      </c>
      <c r="N123" s="346" t="e">
        <f>L123/K123</f>
        <v>#DIV/0!</v>
      </c>
    </row>
    <row r="124" spans="1:14" ht="12.75">
      <c r="A124" s="194"/>
      <c r="B124" s="173"/>
      <c r="C124" s="173"/>
      <c r="D124" s="173"/>
      <c r="E124" s="173"/>
      <c r="F124" s="173"/>
      <c r="G124" s="173"/>
      <c r="H124" s="173" t="s">
        <v>420</v>
      </c>
      <c r="I124" s="173"/>
      <c r="J124" s="173"/>
      <c r="K124" s="244"/>
      <c r="L124" s="281"/>
      <c r="M124" s="281"/>
      <c r="N124" s="419"/>
    </row>
    <row r="125" spans="1:14" ht="12.75">
      <c r="A125" s="195"/>
      <c r="B125" s="196"/>
      <c r="C125" s="196"/>
      <c r="D125" s="196"/>
      <c r="E125" s="196"/>
      <c r="F125" s="196"/>
      <c r="G125" s="196"/>
      <c r="H125" s="204">
        <v>8</v>
      </c>
      <c r="I125" s="204" t="s">
        <v>484</v>
      </c>
      <c r="J125" s="204"/>
      <c r="K125" s="198">
        <f aca="true" t="shared" si="4" ref="K125:M126">K126</f>
        <v>0</v>
      </c>
      <c r="L125" s="284">
        <f t="shared" si="4"/>
        <v>0</v>
      </c>
      <c r="M125" s="284">
        <f t="shared" si="4"/>
        <v>0</v>
      </c>
      <c r="N125" s="420" t="e">
        <f>M125/L125</f>
        <v>#DIV/0!</v>
      </c>
    </row>
    <row r="126" spans="2:14" ht="12.75">
      <c r="B126" s="172"/>
      <c r="C126" s="172"/>
      <c r="D126" s="172"/>
      <c r="E126" s="172"/>
      <c r="F126" s="172"/>
      <c r="G126" s="172"/>
      <c r="H126" s="184">
        <v>84</v>
      </c>
      <c r="I126" s="184" t="s">
        <v>485</v>
      </c>
      <c r="J126" s="184"/>
      <c r="K126" s="199">
        <f t="shared" si="4"/>
        <v>0</v>
      </c>
      <c r="L126" s="276">
        <f t="shared" si="4"/>
        <v>0</v>
      </c>
      <c r="M126" s="276">
        <f t="shared" si="4"/>
        <v>0</v>
      </c>
      <c r="N126" s="346" t="e">
        <f>M126/L126</f>
        <v>#DIV/0!</v>
      </c>
    </row>
    <row r="127" spans="2:14" ht="12.75">
      <c r="B127" s="172"/>
      <c r="C127" s="172"/>
      <c r="D127" s="172"/>
      <c r="E127" s="172"/>
      <c r="F127" s="172"/>
      <c r="G127" s="172"/>
      <c r="H127" s="179">
        <v>843</v>
      </c>
      <c r="I127" s="179" t="s">
        <v>486</v>
      </c>
      <c r="J127" s="179"/>
      <c r="K127" s="199"/>
      <c r="L127" s="276"/>
      <c r="M127" s="276"/>
      <c r="N127" s="346"/>
    </row>
    <row r="128" spans="1:14" ht="12.75">
      <c r="A128" s="195"/>
      <c r="B128" s="196"/>
      <c r="C128" s="196"/>
      <c r="D128" s="196"/>
      <c r="E128" s="196"/>
      <c r="F128" s="196"/>
      <c r="G128" s="196"/>
      <c r="H128" s="205">
        <v>5</v>
      </c>
      <c r="I128" s="205" t="s">
        <v>422</v>
      </c>
      <c r="J128" s="205"/>
      <c r="K128" s="205">
        <f aca="true" t="shared" si="5" ref="K128:M129">K129</f>
        <v>0</v>
      </c>
      <c r="L128" s="285">
        <f t="shared" si="5"/>
        <v>0</v>
      </c>
      <c r="M128" s="285">
        <f t="shared" si="5"/>
        <v>0</v>
      </c>
      <c r="N128" s="413" t="e">
        <f>M128/L128</f>
        <v>#DIV/0!</v>
      </c>
    </row>
    <row r="129" spans="2:14" ht="12.75">
      <c r="B129" s="172"/>
      <c r="C129" s="172"/>
      <c r="D129" s="172"/>
      <c r="E129" s="172"/>
      <c r="F129" s="172"/>
      <c r="G129" s="172"/>
      <c r="H129" s="184">
        <v>51</v>
      </c>
      <c r="I129" s="184" t="s">
        <v>487</v>
      </c>
      <c r="J129" s="184"/>
      <c r="K129" s="200">
        <f t="shared" si="5"/>
        <v>0</v>
      </c>
      <c r="L129" s="286">
        <f t="shared" si="5"/>
        <v>0</v>
      </c>
      <c r="M129" s="286">
        <f t="shared" si="5"/>
        <v>0</v>
      </c>
      <c r="N129" s="418" t="e">
        <f>M129/L129</f>
        <v>#DIV/0!</v>
      </c>
    </row>
    <row r="130" spans="2:14" ht="12.75">
      <c r="B130" s="172"/>
      <c r="C130" s="172"/>
      <c r="D130" s="172"/>
      <c r="E130" s="172"/>
      <c r="F130" s="172"/>
      <c r="G130" s="172"/>
      <c r="H130" s="179">
        <v>514</v>
      </c>
      <c r="I130" s="179" t="s">
        <v>488</v>
      </c>
      <c r="J130" s="179"/>
      <c r="K130" s="200">
        <f>'Posebni dio'!N203</f>
        <v>0</v>
      </c>
      <c r="L130" s="286">
        <f>'Posebni dio'!O203</f>
        <v>0</v>
      </c>
      <c r="M130" s="286">
        <f>'Posebni dio'!P203</f>
        <v>0</v>
      </c>
      <c r="N130" s="418" t="e">
        <f>M130/L130</f>
        <v>#DIV/0!</v>
      </c>
    </row>
    <row r="131" spans="1:14" ht="12.75">
      <c r="A131" s="194"/>
      <c r="B131" s="173"/>
      <c r="C131" s="173"/>
      <c r="D131" s="173"/>
      <c r="E131" s="173"/>
      <c r="F131" s="173"/>
      <c r="G131" s="173"/>
      <c r="H131" s="174" t="s">
        <v>489</v>
      </c>
      <c r="I131" s="174"/>
      <c r="J131" s="174"/>
      <c r="K131" s="240"/>
      <c r="L131" s="274"/>
      <c r="M131" s="274"/>
      <c r="N131" s="421"/>
    </row>
    <row r="132" spans="1:14" ht="12.75">
      <c r="A132" s="195"/>
      <c r="B132" s="196"/>
      <c r="C132" s="196"/>
      <c r="D132" s="196"/>
      <c r="E132" s="196"/>
      <c r="F132" s="196"/>
      <c r="G132" s="196"/>
      <c r="H132" s="204">
        <v>9</v>
      </c>
      <c r="I132" s="206" t="s">
        <v>425</v>
      </c>
      <c r="J132" s="207"/>
      <c r="K132" s="198">
        <f aca="true" t="shared" si="6" ref="K132:M133">K133</f>
        <v>0</v>
      </c>
      <c r="L132" s="284">
        <f t="shared" si="6"/>
        <v>0</v>
      </c>
      <c r="M132" s="284">
        <f t="shared" si="6"/>
        <v>0</v>
      </c>
      <c r="N132" s="420" t="e">
        <f>M132/L132</f>
        <v>#DIV/0!</v>
      </c>
    </row>
    <row r="133" spans="2:14" ht="12.75">
      <c r="B133" s="172"/>
      <c r="C133" s="172"/>
      <c r="D133" s="172"/>
      <c r="E133" s="172"/>
      <c r="F133" s="172"/>
      <c r="G133" s="172"/>
      <c r="H133" s="184">
        <v>92</v>
      </c>
      <c r="I133" s="184" t="s">
        <v>490</v>
      </c>
      <c r="J133" s="184"/>
      <c r="K133" s="199">
        <f t="shared" si="6"/>
        <v>0</v>
      </c>
      <c r="L133" s="276">
        <f t="shared" si="6"/>
        <v>0</v>
      </c>
      <c r="M133" s="276">
        <f t="shared" si="6"/>
        <v>0</v>
      </c>
      <c r="N133" s="346" t="e">
        <f>M133/L133</f>
        <v>#DIV/0!</v>
      </c>
    </row>
    <row r="134" spans="2:14" ht="12.75">
      <c r="B134" s="172"/>
      <c r="C134" s="172"/>
      <c r="D134" s="172"/>
      <c r="E134" s="172"/>
      <c r="F134" s="172"/>
      <c r="G134" s="172"/>
      <c r="H134" s="179">
        <v>922</v>
      </c>
      <c r="I134" s="179" t="s">
        <v>491</v>
      </c>
      <c r="J134" s="179"/>
      <c r="K134" s="199"/>
      <c r="L134" s="276"/>
      <c r="M134" s="276"/>
      <c r="N134" s="346"/>
    </row>
    <row r="135" spans="2:14" ht="12.75">
      <c r="B135" s="172"/>
      <c r="C135" s="172"/>
      <c r="D135" s="172"/>
      <c r="E135" s="172"/>
      <c r="F135" s="172"/>
      <c r="G135" s="172"/>
      <c r="H135" s="172"/>
      <c r="I135" s="172"/>
      <c r="J135" s="172"/>
      <c r="K135" s="208"/>
      <c r="N135" s="422"/>
    </row>
    <row r="136" spans="2:14" ht="12.75">
      <c r="B136" s="172"/>
      <c r="C136" s="172"/>
      <c r="D136" s="172"/>
      <c r="E136" s="172"/>
      <c r="F136" s="172"/>
      <c r="G136" s="172"/>
      <c r="H136" s="172"/>
      <c r="I136" s="172"/>
      <c r="J136" s="172"/>
      <c r="K136" s="208"/>
      <c r="N136" s="422"/>
    </row>
    <row r="137" spans="2:11" ht="12.75">
      <c r="B137" s="172"/>
      <c r="E137" s="208"/>
      <c r="F137" s="278"/>
      <c r="G137" s="165"/>
      <c r="H137" s="172"/>
      <c r="I137" s="196" t="s">
        <v>415</v>
      </c>
      <c r="J137" s="196"/>
      <c r="K137" s="208"/>
    </row>
    <row r="138" spans="2:11" ht="12.75">
      <c r="B138" s="172"/>
      <c r="C138" s="172"/>
      <c r="D138" s="172"/>
      <c r="E138" s="208"/>
      <c r="F138" s="278"/>
      <c r="G138" s="165"/>
      <c r="H138" s="172">
        <v>1</v>
      </c>
      <c r="I138" s="172" t="s">
        <v>492</v>
      </c>
      <c r="J138" s="172"/>
      <c r="K138" s="208"/>
    </row>
    <row r="139" spans="2:11" ht="12.75">
      <c r="B139" s="172"/>
      <c r="C139" s="209"/>
      <c r="D139" s="172"/>
      <c r="E139" s="208"/>
      <c r="F139" s="278"/>
      <c r="G139" s="165"/>
      <c r="H139" s="172">
        <v>2</v>
      </c>
      <c r="I139" s="209" t="s">
        <v>493</v>
      </c>
      <c r="J139" s="172"/>
      <c r="K139" s="208"/>
    </row>
    <row r="140" spans="2:11" ht="12.75">
      <c r="B140" s="172"/>
      <c r="C140" s="209"/>
      <c r="D140" s="172"/>
      <c r="E140" s="208"/>
      <c r="F140" s="278"/>
      <c r="G140" s="165"/>
      <c r="H140" s="172">
        <v>3</v>
      </c>
      <c r="I140" s="209" t="s">
        <v>458</v>
      </c>
      <c r="J140" s="172"/>
      <c r="K140" s="208"/>
    </row>
    <row r="141" spans="2:11" ht="12.75">
      <c r="B141" s="172"/>
      <c r="C141" s="209"/>
      <c r="D141" s="172"/>
      <c r="E141" s="208"/>
      <c r="F141" s="278"/>
      <c r="G141" s="165"/>
      <c r="H141" s="172">
        <v>4</v>
      </c>
      <c r="I141" s="209" t="s">
        <v>494</v>
      </c>
      <c r="J141" s="172"/>
      <c r="K141" s="208"/>
    </row>
    <row r="142" spans="2:11" ht="12.75">
      <c r="B142" s="172"/>
      <c r="C142" s="209"/>
      <c r="D142" s="172"/>
      <c r="E142" s="208"/>
      <c r="F142" s="278"/>
      <c r="G142" s="165"/>
      <c r="H142" s="172">
        <v>5</v>
      </c>
      <c r="I142" s="209" t="s">
        <v>495</v>
      </c>
      <c r="J142" s="172"/>
      <c r="K142" s="208"/>
    </row>
    <row r="143" spans="2:11" ht="12.75">
      <c r="B143" s="172"/>
      <c r="C143" s="209"/>
      <c r="D143" s="172"/>
      <c r="E143" s="208"/>
      <c r="F143" s="278"/>
      <c r="G143" s="165"/>
      <c r="H143" s="172">
        <v>6</v>
      </c>
      <c r="I143" s="209" t="s">
        <v>573</v>
      </c>
      <c r="J143" s="172"/>
      <c r="K143" s="208"/>
    </row>
    <row r="144" spans="2:14" ht="12.75">
      <c r="B144" s="172"/>
      <c r="C144" s="523"/>
      <c r="D144" s="524"/>
      <c r="E144" s="524"/>
      <c r="F144" s="524"/>
      <c r="G144" s="524"/>
      <c r="H144" s="172">
        <v>7</v>
      </c>
      <c r="I144" s="523" t="s">
        <v>574</v>
      </c>
      <c r="J144" s="524"/>
      <c r="K144" s="524"/>
      <c r="L144" s="524"/>
      <c r="M144" s="524"/>
      <c r="N144" s="524"/>
    </row>
    <row r="145" spans="2:14" ht="12.75">
      <c r="B145" s="172"/>
      <c r="C145" s="523"/>
      <c r="D145" s="524"/>
      <c r="E145" s="524"/>
      <c r="F145" s="524"/>
      <c r="G145" s="524"/>
      <c r="H145" s="172">
        <v>8</v>
      </c>
      <c r="I145" s="523" t="s">
        <v>496</v>
      </c>
      <c r="J145" s="524"/>
      <c r="K145" s="524"/>
      <c r="L145" s="524"/>
      <c r="M145" s="524"/>
      <c r="N145" s="524"/>
    </row>
    <row r="146" spans="2:11" ht="12.75">
      <c r="B146" s="172"/>
      <c r="C146" s="172"/>
      <c r="D146" s="172"/>
      <c r="E146" s="172"/>
      <c r="F146" s="172"/>
      <c r="G146" s="172"/>
      <c r="H146" s="172"/>
      <c r="I146" s="172"/>
      <c r="J146" s="172"/>
      <c r="K146" s="208"/>
    </row>
    <row r="147" spans="2:11" ht="12.75">
      <c r="B147" s="172"/>
      <c r="C147" s="172"/>
      <c r="D147" s="172"/>
      <c r="E147" s="172"/>
      <c r="F147" s="172"/>
      <c r="G147" s="172"/>
      <c r="H147" s="172"/>
      <c r="I147" s="172"/>
      <c r="J147" s="172"/>
      <c r="K147" s="208"/>
    </row>
    <row r="148" spans="2:11" ht="12.75">
      <c r="B148" s="172"/>
      <c r="C148" s="172"/>
      <c r="D148" s="172"/>
      <c r="E148" s="172"/>
      <c r="F148" s="172"/>
      <c r="G148" s="172"/>
      <c r="H148" s="172"/>
      <c r="I148" s="172"/>
      <c r="J148" s="172"/>
      <c r="K148" s="208"/>
    </row>
    <row r="149" spans="2:11" ht="12.75">
      <c r="B149" s="172"/>
      <c r="C149" s="172"/>
      <c r="D149" s="172"/>
      <c r="E149" s="172"/>
      <c r="F149" s="172"/>
      <c r="G149" s="172"/>
      <c r="H149" s="172"/>
      <c r="I149" s="172"/>
      <c r="J149" s="172"/>
      <c r="K149" s="208"/>
    </row>
    <row r="150" spans="2:11" ht="12.75">
      <c r="B150" s="172"/>
      <c r="C150" s="172"/>
      <c r="D150" s="172"/>
      <c r="E150" s="172"/>
      <c r="F150" s="172"/>
      <c r="G150" s="172"/>
      <c r="H150" s="172"/>
      <c r="I150" s="172"/>
      <c r="J150" s="172"/>
      <c r="K150" s="208"/>
    </row>
    <row r="151" spans="2:11" ht="12.75">
      <c r="B151" s="172"/>
      <c r="C151" s="172"/>
      <c r="D151" s="172"/>
      <c r="E151" s="172"/>
      <c r="F151" s="172"/>
      <c r="G151" s="172"/>
      <c r="H151" s="172"/>
      <c r="I151" s="172"/>
      <c r="J151" s="172"/>
      <c r="K151" s="208"/>
    </row>
    <row r="152" spans="2:11" ht="12.75">
      <c r="B152" s="172"/>
      <c r="C152" s="172"/>
      <c r="D152" s="172"/>
      <c r="E152" s="172"/>
      <c r="F152" s="172"/>
      <c r="G152" s="172"/>
      <c r="H152" s="172"/>
      <c r="I152" s="172"/>
      <c r="J152" s="172"/>
      <c r="K152" s="208"/>
    </row>
    <row r="153" spans="2:11" ht="12.75">
      <c r="B153" s="172"/>
      <c r="C153" s="172"/>
      <c r="D153" s="172"/>
      <c r="E153" s="172"/>
      <c r="F153" s="172"/>
      <c r="G153" s="172"/>
      <c r="H153" s="172"/>
      <c r="I153" s="172"/>
      <c r="J153" s="172"/>
      <c r="K153" s="208"/>
    </row>
    <row r="154" spans="2:11" ht="12.75">
      <c r="B154" s="172"/>
      <c r="C154" s="172"/>
      <c r="D154" s="172"/>
      <c r="E154" s="172"/>
      <c r="F154" s="172"/>
      <c r="G154" s="172"/>
      <c r="H154" s="172"/>
      <c r="I154" s="172"/>
      <c r="J154" s="172"/>
      <c r="K154" s="208"/>
    </row>
    <row r="155" spans="2:11" ht="12.75">
      <c r="B155" s="172"/>
      <c r="C155" s="172"/>
      <c r="D155" s="172"/>
      <c r="E155" s="172"/>
      <c r="F155" s="172"/>
      <c r="G155" s="172"/>
      <c r="H155" s="172"/>
      <c r="I155" s="172"/>
      <c r="J155" s="172"/>
      <c r="K155" s="208"/>
    </row>
    <row r="156" spans="2:11" ht="12.75">
      <c r="B156" s="172"/>
      <c r="C156" s="172"/>
      <c r="D156" s="172"/>
      <c r="E156" s="172"/>
      <c r="F156" s="172"/>
      <c r="G156" s="172"/>
      <c r="H156" s="172"/>
      <c r="I156" s="172"/>
      <c r="J156" s="172"/>
      <c r="K156" s="208"/>
    </row>
    <row r="157" spans="2:11" ht="12.75">
      <c r="B157" s="172"/>
      <c r="C157" s="172"/>
      <c r="D157" s="172"/>
      <c r="E157" s="172"/>
      <c r="F157" s="172"/>
      <c r="G157" s="172"/>
      <c r="H157" s="172"/>
      <c r="I157" s="172"/>
      <c r="J157" s="172"/>
      <c r="K157" s="208"/>
    </row>
    <row r="158" spans="2:11" ht="12.75">
      <c r="B158" s="172"/>
      <c r="C158" s="172"/>
      <c r="D158" s="172"/>
      <c r="E158" s="172"/>
      <c r="F158" s="172"/>
      <c r="G158" s="172"/>
      <c r="H158" s="172"/>
      <c r="I158" s="172"/>
      <c r="J158" s="172"/>
      <c r="K158" s="208"/>
    </row>
    <row r="159" spans="2:11" ht="12.75">
      <c r="B159" s="172"/>
      <c r="C159" s="172"/>
      <c r="D159" s="172"/>
      <c r="E159" s="172"/>
      <c r="F159" s="172"/>
      <c r="G159" s="172"/>
      <c r="H159" s="172"/>
      <c r="I159" s="172"/>
      <c r="J159" s="172"/>
      <c r="K159" s="208"/>
    </row>
    <row r="160" spans="2:11" ht="12.75">
      <c r="B160" s="172"/>
      <c r="C160" s="172"/>
      <c r="D160" s="172"/>
      <c r="E160" s="172"/>
      <c r="F160" s="172"/>
      <c r="G160" s="172"/>
      <c r="H160" s="172"/>
      <c r="I160" s="172"/>
      <c r="J160" s="172"/>
      <c r="K160" s="208"/>
    </row>
    <row r="161" spans="1:11" ht="12.75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  <c r="K161" s="208"/>
    </row>
    <row r="162" spans="1:11" ht="12.75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  <c r="K162" s="208"/>
    </row>
    <row r="163" spans="2:11" ht="12.75">
      <c r="B163" s="172"/>
      <c r="C163" s="172"/>
      <c r="D163" s="172"/>
      <c r="E163" s="172"/>
      <c r="F163" s="172"/>
      <c r="G163" s="172"/>
      <c r="H163" s="172"/>
      <c r="I163" s="172"/>
      <c r="J163" s="172"/>
      <c r="K163" s="208"/>
    </row>
    <row r="164" spans="2:11" ht="12.75">
      <c r="B164" s="172"/>
      <c r="C164" s="172"/>
      <c r="D164" s="172"/>
      <c r="E164" s="172"/>
      <c r="F164" s="172"/>
      <c r="G164" s="172"/>
      <c r="H164" s="172"/>
      <c r="I164" s="172"/>
      <c r="J164" s="172"/>
      <c r="K164" s="208"/>
    </row>
    <row r="165" spans="2:11" ht="12.75">
      <c r="B165" s="172"/>
      <c r="C165" s="172"/>
      <c r="D165" s="172"/>
      <c r="E165" s="172"/>
      <c r="F165" s="172"/>
      <c r="G165" s="172"/>
      <c r="H165" s="172"/>
      <c r="I165" s="172"/>
      <c r="J165" s="172"/>
      <c r="K165" s="208"/>
    </row>
    <row r="166" spans="2:11" ht="12.75">
      <c r="B166" s="172"/>
      <c r="C166" s="172"/>
      <c r="D166" s="172"/>
      <c r="E166" s="172"/>
      <c r="F166" s="172"/>
      <c r="G166" s="172"/>
      <c r="H166" s="172"/>
      <c r="I166" s="172"/>
      <c r="J166" s="172"/>
      <c r="K166" s="208"/>
    </row>
    <row r="167" spans="2:11" ht="12.75">
      <c r="B167" s="172"/>
      <c r="C167" s="172"/>
      <c r="D167" s="172"/>
      <c r="E167" s="172"/>
      <c r="F167" s="172"/>
      <c r="G167" s="172"/>
      <c r="H167" s="172"/>
      <c r="I167" s="172"/>
      <c r="J167" s="172"/>
      <c r="K167" s="208"/>
    </row>
    <row r="168" spans="2:11" ht="12.75">
      <c r="B168" s="172"/>
      <c r="C168" s="172"/>
      <c r="D168" s="172"/>
      <c r="E168" s="172"/>
      <c r="F168" s="172"/>
      <c r="G168" s="172"/>
      <c r="H168" s="172"/>
      <c r="I168" s="172"/>
      <c r="J168" s="172"/>
      <c r="K168" s="208"/>
    </row>
    <row r="169" spans="2:11" ht="12.75">
      <c r="B169" s="172"/>
      <c r="C169" s="172"/>
      <c r="D169" s="172"/>
      <c r="E169" s="172"/>
      <c r="F169" s="172"/>
      <c r="G169" s="172"/>
      <c r="H169" s="172"/>
      <c r="I169" s="172"/>
      <c r="J169" s="172"/>
      <c r="K169" s="208"/>
    </row>
    <row r="170" spans="2:11" ht="12.75">
      <c r="B170" s="172"/>
      <c r="C170" s="172"/>
      <c r="D170" s="172"/>
      <c r="E170" s="172"/>
      <c r="F170" s="172"/>
      <c r="G170" s="172"/>
      <c r="H170" s="172"/>
      <c r="I170" s="172"/>
      <c r="J170" s="172"/>
      <c r="K170" s="208"/>
    </row>
    <row r="171" spans="2:11" ht="12.75">
      <c r="B171" s="172"/>
      <c r="C171" s="172"/>
      <c r="D171" s="172"/>
      <c r="E171" s="172"/>
      <c r="F171" s="172"/>
      <c r="G171" s="172"/>
      <c r="H171" s="172"/>
      <c r="I171" s="172"/>
      <c r="J171" s="172"/>
      <c r="K171" s="208"/>
    </row>
    <row r="172" spans="2:11" ht="12.75">
      <c r="B172" s="172"/>
      <c r="C172" s="172"/>
      <c r="D172" s="172"/>
      <c r="E172" s="172"/>
      <c r="F172" s="172"/>
      <c r="G172" s="172"/>
      <c r="H172" s="172"/>
      <c r="I172" s="172"/>
      <c r="J172" s="172"/>
      <c r="K172" s="208"/>
    </row>
    <row r="173" spans="2:11" ht="12.75">
      <c r="B173" s="172"/>
      <c r="C173" s="172"/>
      <c r="D173" s="172"/>
      <c r="E173" s="172"/>
      <c r="F173" s="172"/>
      <c r="G173" s="172"/>
      <c r="H173" s="172"/>
      <c r="I173" s="172"/>
      <c r="J173" s="172"/>
      <c r="K173" s="208"/>
    </row>
    <row r="174" spans="2:11" ht="12.75">
      <c r="B174" s="172"/>
      <c r="C174" s="172"/>
      <c r="D174" s="172"/>
      <c r="E174" s="172"/>
      <c r="F174" s="172"/>
      <c r="G174" s="172"/>
      <c r="H174" s="172"/>
      <c r="I174" s="172"/>
      <c r="J174" s="172"/>
      <c r="K174" s="208"/>
    </row>
    <row r="175" spans="2:11" ht="12.75">
      <c r="B175" s="172"/>
      <c r="C175" s="172"/>
      <c r="D175" s="172"/>
      <c r="E175" s="172"/>
      <c r="F175" s="172"/>
      <c r="G175" s="172"/>
      <c r="H175" s="172"/>
      <c r="I175" s="172"/>
      <c r="J175" s="172"/>
      <c r="K175" s="208"/>
    </row>
    <row r="176" spans="2:11" ht="12.75">
      <c r="B176" s="172"/>
      <c r="C176" s="172"/>
      <c r="D176" s="172"/>
      <c r="E176" s="172"/>
      <c r="F176" s="172"/>
      <c r="G176" s="172"/>
      <c r="H176" s="172"/>
      <c r="I176" s="172"/>
      <c r="J176" s="172"/>
      <c r="K176" s="208"/>
    </row>
    <row r="177" spans="2:11" ht="12.75">
      <c r="B177" s="172"/>
      <c r="C177" s="172"/>
      <c r="D177" s="172"/>
      <c r="E177" s="172"/>
      <c r="F177" s="172"/>
      <c r="G177" s="172"/>
      <c r="H177" s="172"/>
      <c r="I177" s="172"/>
      <c r="J177" s="172"/>
      <c r="K177" s="208"/>
    </row>
    <row r="178" spans="2:11" ht="12.75">
      <c r="B178" s="172"/>
      <c r="C178" s="172"/>
      <c r="D178" s="172"/>
      <c r="E178" s="172"/>
      <c r="F178" s="172"/>
      <c r="G178" s="172"/>
      <c r="H178" s="172"/>
      <c r="I178" s="172"/>
      <c r="J178" s="172"/>
      <c r="K178" s="208"/>
    </row>
    <row r="179" spans="2:11" ht="12.75">
      <c r="B179" s="172"/>
      <c r="C179" s="172"/>
      <c r="D179" s="172"/>
      <c r="E179" s="172"/>
      <c r="F179" s="172"/>
      <c r="G179" s="172"/>
      <c r="H179" s="172"/>
      <c r="I179" s="172"/>
      <c r="J179" s="172"/>
      <c r="K179" s="208"/>
    </row>
    <row r="180" spans="2:11" ht="12.75">
      <c r="B180" s="172"/>
      <c r="C180" s="172"/>
      <c r="D180" s="172"/>
      <c r="E180" s="172"/>
      <c r="F180" s="172"/>
      <c r="G180" s="172"/>
      <c r="H180" s="172"/>
      <c r="I180" s="172"/>
      <c r="J180" s="172"/>
      <c r="K180" s="208"/>
    </row>
    <row r="181" spans="2:11" ht="12.75">
      <c r="B181" s="172"/>
      <c r="C181" s="172"/>
      <c r="D181" s="172"/>
      <c r="E181" s="172"/>
      <c r="F181" s="172"/>
      <c r="G181" s="172"/>
      <c r="H181" s="172"/>
      <c r="I181" s="172"/>
      <c r="J181" s="172"/>
      <c r="K181" s="208"/>
    </row>
    <row r="182" spans="2:11" ht="12.75">
      <c r="B182" s="172"/>
      <c r="C182" s="172"/>
      <c r="D182" s="172"/>
      <c r="E182" s="172"/>
      <c r="F182" s="172"/>
      <c r="G182" s="172"/>
      <c r="H182" s="172"/>
      <c r="I182" s="172"/>
      <c r="J182" s="172"/>
      <c r="K182" s="208"/>
    </row>
    <row r="183" spans="2:11" ht="12.75">
      <c r="B183" s="172"/>
      <c r="C183" s="172"/>
      <c r="D183" s="172"/>
      <c r="E183" s="172"/>
      <c r="F183" s="172"/>
      <c r="G183" s="172"/>
      <c r="H183" s="172"/>
      <c r="I183" s="172"/>
      <c r="J183" s="172"/>
      <c r="K183" s="208"/>
    </row>
    <row r="184" spans="2:11" ht="12.75">
      <c r="B184" s="172"/>
      <c r="C184" s="172"/>
      <c r="D184" s="172"/>
      <c r="E184" s="172"/>
      <c r="F184" s="172"/>
      <c r="G184" s="172"/>
      <c r="H184" s="172"/>
      <c r="I184" s="172"/>
      <c r="J184" s="172"/>
      <c r="K184" s="208"/>
    </row>
    <row r="185" spans="2:11" ht="12.75">
      <c r="B185" s="172"/>
      <c r="C185" s="172"/>
      <c r="D185" s="172"/>
      <c r="E185" s="172"/>
      <c r="F185" s="172"/>
      <c r="G185" s="172"/>
      <c r="H185" s="172"/>
      <c r="I185" s="172"/>
      <c r="J185" s="172"/>
      <c r="K185" s="208"/>
    </row>
    <row r="186" spans="2:11" ht="12.75">
      <c r="B186" s="172"/>
      <c r="C186" s="172"/>
      <c r="D186" s="172"/>
      <c r="E186" s="172"/>
      <c r="F186" s="172"/>
      <c r="G186" s="172"/>
      <c r="H186" s="172"/>
      <c r="I186" s="172"/>
      <c r="J186" s="172"/>
      <c r="K186" s="208"/>
    </row>
    <row r="187" spans="2:11" ht="12.75">
      <c r="B187" s="172"/>
      <c r="C187" s="172"/>
      <c r="D187" s="172"/>
      <c r="E187" s="172"/>
      <c r="F187" s="172"/>
      <c r="G187" s="172"/>
      <c r="H187" s="172"/>
      <c r="I187" s="172"/>
      <c r="J187" s="172"/>
      <c r="K187" s="208"/>
    </row>
    <row r="188" spans="2:11" ht="12.75">
      <c r="B188" s="172"/>
      <c r="C188" s="172"/>
      <c r="D188" s="172"/>
      <c r="E188" s="172"/>
      <c r="F188" s="172"/>
      <c r="G188" s="172"/>
      <c r="H188" s="172"/>
      <c r="I188" s="172"/>
      <c r="J188" s="172"/>
      <c r="K188" s="208"/>
    </row>
    <row r="189" spans="2:11" ht="12.75">
      <c r="B189" s="172"/>
      <c r="C189" s="172"/>
      <c r="D189" s="172"/>
      <c r="E189" s="172"/>
      <c r="F189" s="172"/>
      <c r="G189" s="172"/>
      <c r="H189" s="172"/>
      <c r="I189" s="172"/>
      <c r="J189" s="172"/>
      <c r="K189" s="208"/>
    </row>
    <row r="190" spans="2:11" ht="12.75">
      <c r="B190" s="172"/>
      <c r="C190" s="172"/>
      <c r="D190" s="172"/>
      <c r="E190" s="172"/>
      <c r="F190" s="172"/>
      <c r="G190" s="172"/>
      <c r="H190" s="172"/>
      <c r="I190" s="172"/>
      <c r="J190" s="172"/>
      <c r="K190" s="208"/>
    </row>
    <row r="191" spans="2:11" ht="12.75">
      <c r="B191" s="172"/>
      <c r="C191" s="172"/>
      <c r="D191" s="172"/>
      <c r="E191" s="172"/>
      <c r="F191" s="172"/>
      <c r="G191" s="172"/>
      <c r="H191" s="172"/>
      <c r="I191" s="172"/>
      <c r="J191" s="172"/>
      <c r="K191" s="208"/>
    </row>
    <row r="192" spans="2:11" ht="12.75">
      <c r="B192" s="172"/>
      <c r="C192" s="172"/>
      <c r="D192" s="172"/>
      <c r="E192" s="172"/>
      <c r="F192" s="172"/>
      <c r="G192" s="172"/>
      <c r="H192" s="172"/>
      <c r="I192" s="172"/>
      <c r="J192" s="172"/>
      <c r="K192" s="208"/>
    </row>
    <row r="193" spans="2:11" ht="12.75">
      <c r="B193" s="172"/>
      <c r="C193" s="172"/>
      <c r="D193" s="172"/>
      <c r="E193" s="172"/>
      <c r="F193" s="172"/>
      <c r="G193" s="172"/>
      <c r="H193" s="172"/>
      <c r="I193" s="172"/>
      <c r="J193" s="172"/>
      <c r="K193" s="208"/>
    </row>
    <row r="194" spans="2:11" ht="12.75">
      <c r="B194" s="172"/>
      <c r="C194" s="172"/>
      <c r="D194" s="172"/>
      <c r="E194" s="172"/>
      <c r="F194" s="172"/>
      <c r="G194" s="172"/>
      <c r="H194" s="172"/>
      <c r="I194" s="172"/>
      <c r="J194" s="172"/>
      <c r="K194" s="208"/>
    </row>
    <row r="195" spans="2:11" ht="12.75">
      <c r="B195" s="172"/>
      <c r="C195" s="172"/>
      <c r="D195" s="172"/>
      <c r="E195" s="172"/>
      <c r="F195" s="172"/>
      <c r="G195" s="172"/>
      <c r="H195" s="172"/>
      <c r="I195" s="172"/>
      <c r="J195" s="172"/>
      <c r="K195" s="208"/>
    </row>
    <row r="196" spans="2:11" ht="12.75">
      <c r="B196" s="172"/>
      <c r="C196" s="172"/>
      <c r="D196" s="172"/>
      <c r="E196" s="172"/>
      <c r="F196" s="172"/>
      <c r="G196" s="172"/>
      <c r="H196" s="172"/>
      <c r="I196" s="172"/>
      <c r="J196" s="172"/>
      <c r="K196" s="208"/>
    </row>
    <row r="197" spans="2:11" ht="12.75">
      <c r="B197" s="172"/>
      <c r="C197" s="172"/>
      <c r="D197" s="172"/>
      <c r="E197" s="172"/>
      <c r="F197" s="172"/>
      <c r="G197" s="172"/>
      <c r="H197" s="172"/>
      <c r="I197" s="172"/>
      <c r="J197" s="172"/>
      <c r="K197" s="208"/>
    </row>
    <row r="198" spans="2:11" ht="12.75">
      <c r="B198" s="172"/>
      <c r="C198" s="172"/>
      <c r="D198" s="172"/>
      <c r="E198" s="172"/>
      <c r="F198" s="172"/>
      <c r="G198" s="172"/>
      <c r="H198" s="172"/>
      <c r="I198" s="172"/>
      <c r="J198" s="172"/>
      <c r="K198" s="208"/>
    </row>
    <row r="199" spans="2:11" ht="12.75">
      <c r="B199" s="172"/>
      <c r="C199" s="172"/>
      <c r="D199" s="172"/>
      <c r="E199" s="172"/>
      <c r="F199" s="172"/>
      <c r="G199" s="172"/>
      <c r="H199" s="172"/>
      <c r="I199" s="172"/>
      <c r="J199" s="172"/>
      <c r="K199" s="208"/>
    </row>
    <row r="200" spans="2:11" ht="12.75">
      <c r="B200" s="172"/>
      <c r="C200" s="172"/>
      <c r="D200" s="172"/>
      <c r="E200" s="172"/>
      <c r="F200" s="172"/>
      <c r="G200" s="172"/>
      <c r="H200" s="172"/>
      <c r="I200" s="172"/>
      <c r="J200" s="172"/>
      <c r="K200" s="208"/>
    </row>
    <row r="201" spans="2:11" ht="12.75">
      <c r="B201" s="172"/>
      <c r="C201" s="172"/>
      <c r="D201" s="172"/>
      <c r="E201" s="172"/>
      <c r="F201" s="172"/>
      <c r="G201" s="172"/>
      <c r="H201" s="172"/>
      <c r="I201" s="172"/>
      <c r="J201" s="172"/>
      <c r="K201" s="208"/>
    </row>
    <row r="202" spans="2:11" ht="12.75">
      <c r="B202" s="172"/>
      <c r="C202" s="172"/>
      <c r="D202" s="172"/>
      <c r="E202" s="172"/>
      <c r="F202" s="172"/>
      <c r="G202" s="172"/>
      <c r="H202" s="172"/>
      <c r="I202" s="172"/>
      <c r="J202" s="172"/>
      <c r="K202" s="208"/>
    </row>
    <row r="203" spans="2:11" ht="12.75">
      <c r="B203" s="172"/>
      <c r="C203" s="172"/>
      <c r="D203" s="172"/>
      <c r="E203" s="172"/>
      <c r="F203" s="172"/>
      <c r="G203" s="172"/>
      <c r="H203" s="172"/>
      <c r="I203" s="172"/>
      <c r="J203" s="172"/>
      <c r="K203" s="208"/>
    </row>
    <row r="204" spans="2:11" ht="12.75">
      <c r="B204" s="172"/>
      <c r="C204" s="172"/>
      <c r="D204" s="172"/>
      <c r="E204" s="172"/>
      <c r="F204" s="172"/>
      <c r="G204" s="172"/>
      <c r="H204" s="172"/>
      <c r="I204" s="172"/>
      <c r="J204" s="172"/>
      <c r="K204" s="208"/>
    </row>
    <row r="205" spans="2:11" ht="12.75">
      <c r="B205" s="172"/>
      <c r="C205" s="172"/>
      <c r="D205" s="172"/>
      <c r="E205" s="172"/>
      <c r="F205" s="172"/>
      <c r="G205" s="172"/>
      <c r="H205" s="172"/>
      <c r="I205" s="172"/>
      <c r="J205" s="172"/>
      <c r="K205" s="208"/>
    </row>
    <row r="206" spans="2:11" ht="12.75">
      <c r="B206" s="172"/>
      <c r="C206" s="172"/>
      <c r="D206" s="172"/>
      <c r="E206" s="172"/>
      <c r="F206" s="172"/>
      <c r="G206" s="172"/>
      <c r="H206" s="172"/>
      <c r="I206" s="172"/>
      <c r="J206" s="172"/>
      <c r="K206" s="208"/>
    </row>
    <row r="207" spans="2:11" ht="12.75">
      <c r="B207" s="172"/>
      <c r="C207" s="172"/>
      <c r="D207" s="172"/>
      <c r="E207" s="172"/>
      <c r="F207" s="172"/>
      <c r="G207" s="172"/>
      <c r="H207" s="172"/>
      <c r="I207" s="172"/>
      <c r="J207" s="172"/>
      <c r="K207" s="208"/>
    </row>
    <row r="208" spans="2:11" ht="12.75">
      <c r="B208" s="172"/>
      <c r="C208" s="172"/>
      <c r="D208" s="172"/>
      <c r="E208" s="172"/>
      <c r="F208" s="172"/>
      <c r="G208" s="172"/>
      <c r="H208" s="172"/>
      <c r="I208" s="172"/>
      <c r="J208" s="172"/>
      <c r="K208" s="208"/>
    </row>
    <row r="209" spans="2:10" ht="12.75">
      <c r="B209" s="172"/>
      <c r="C209" s="172"/>
      <c r="D209" s="172"/>
      <c r="E209" s="172"/>
      <c r="F209" s="172"/>
      <c r="G209" s="172"/>
      <c r="H209" s="172"/>
      <c r="I209" s="172"/>
      <c r="J209" s="172"/>
    </row>
    <row r="210" spans="2:10" ht="12.75">
      <c r="B210" s="172"/>
      <c r="C210" s="172"/>
      <c r="D210" s="172"/>
      <c r="E210" s="172"/>
      <c r="F210" s="172"/>
      <c r="G210" s="172"/>
      <c r="H210" s="172"/>
      <c r="I210" s="172"/>
      <c r="J210" s="172"/>
    </row>
    <row r="211" spans="2:10" ht="12.75">
      <c r="B211" s="172"/>
      <c r="C211" s="172"/>
      <c r="D211" s="172"/>
      <c r="E211" s="172"/>
      <c r="F211" s="172"/>
      <c r="G211" s="172"/>
      <c r="H211" s="172"/>
      <c r="I211" s="172"/>
      <c r="J211" s="172"/>
    </row>
    <row r="212" spans="2:10" ht="12.75">
      <c r="B212" s="172"/>
      <c r="C212" s="172"/>
      <c r="D212" s="172"/>
      <c r="E212" s="172"/>
      <c r="F212" s="172"/>
      <c r="G212" s="172"/>
      <c r="H212" s="172"/>
      <c r="I212" s="172"/>
      <c r="J212" s="172"/>
    </row>
    <row r="213" spans="2:10" ht="12.75">
      <c r="B213" s="172"/>
      <c r="C213" s="172"/>
      <c r="D213" s="172"/>
      <c r="E213" s="172"/>
      <c r="F213" s="172"/>
      <c r="G213" s="172"/>
      <c r="H213" s="172"/>
      <c r="I213" s="172"/>
      <c r="J213" s="172"/>
    </row>
    <row r="214" spans="2:10" ht="12.75">
      <c r="B214" s="172"/>
      <c r="C214" s="172"/>
      <c r="D214" s="172"/>
      <c r="E214" s="172"/>
      <c r="F214" s="172"/>
      <c r="G214" s="172"/>
      <c r="H214" s="172"/>
      <c r="I214" s="172"/>
      <c r="J214" s="172"/>
    </row>
    <row r="215" spans="2:10" ht="12.75">
      <c r="B215" s="172"/>
      <c r="C215" s="172"/>
      <c r="D215" s="172"/>
      <c r="E215" s="172"/>
      <c r="F215" s="172"/>
      <c r="G215" s="172"/>
      <c r="H215" s="172"/>
      <c r="I215" s="172"/>
      <c r="J215" s="172"/>
    </row>
    <row r="216" spans="2:10" ht="12.75">
      <c r="B216" s="172"/>
      <c r="C216" s="172"/>
      <c r="D216" s="172"/>
      <c r="E216" s="172"/>
      <c r="F216" s="172"/>
      <c r="G216" s="172"/>
      <c r="H216" s="172"/>
      <c r="I216" s="172"/>
      <c r="J216" s="172"/>
    </row>
    <row r="217" spans="2:10" ht="12.75">
      <c r="B217" s="172"/>
      <c r="C217" s="172"/>
      <c r="D217" s="172"/>
      <c r="E217" s="172"/>
      <c r="F217" s="172"/>
      <c r="G217" s="172"/>
      <c r="H217" s="172"/>
      <c r="I217" s="172"/>
      <c r="J217" s="172"/>
    </row>
    <row r="218" spans="2:10" ht="12.75">
      <c r="B218" s="172"/>
      <c r="C218" s="172"/>
      <c r="D218" s="172"/>
      <c r="E218" s="172"/>
      <c r="F218" s="172"/>
      <c r="G218" s="172"/>
      <c r="H218" s="172"/>
      <c r="I218" s="172"/>
      <c r="J218" s="172"/>
    </row>
    <row r="219" spans="2:10" ht="12.75">
      <c r="B219" s="172"/>
      <c r="C219" s="172"/>
      <c r="D219" s="172"/>
      <c r="E219" s="172"/>
      <c r="F219" s="172"/>
      <c r="G219" s="172"/>
      <c r="H219" s="172"/>
      <c r="I219" s="172"/>
      <c r="J219" s="172"/>
    </row>
    <row r="220" spans="2:10" ht="12.75">
      <c r="B220" s="172"/>
      <c r="C220" s="172"/>
      <c r="D220" s="172"/>
      <c r="E220" s="172"/>
      <c r="F220" s="172"/>
      <c r="G220" s="172"/>
      <c r="H220" s="172"/>
      <c r="I220" s="172"/>
      <c r="J220" s="172"/>
    </row>
    <row r="221" spans="2:10" ht="12.75">
      <c r="B221" s="172"/>
      <c r="C221" s="172"/>
      <c r="D221" s="172"/>
      <c r="E221" s="172"/>
      <c r="F221" s="172"/>
      <c r="G221" s="172"/>
      <c r="H221" s="172"/>
      <c r="I221" s="172"/>
      <c r="J221" s="172"/>
    </row>
    <row r="222" spans="2:10" ht="12.75">
      <c r="B222" s="172"/>
      <c r="C222" s="172"/>
      <c r="D222" s="172"/>
      <c r="E222" s="172"/>
      <c r="F222" s="172"/>
      <c r="G222" s="172"/>
      <c r="H222" s="172"/>
      <c r="I222" s="172"/>
      <c r="J222" s="172"/>
    </row>
    <row r="223" spans="2:10" ht="12.75">
      <c r="B223" s="172"/>
      <c r="C223" s="172"/>
      <c r="D223" s="172"/>
      <c r="E223" s="172"/>
      <c r="F223" s="172"/>
      <c r="G223" s="172"/>
      <c r="H223" s="172"/>
      <c r="I223" s="172"/>
      <c r="J223" s="172"/>
    </row>
    <row r="224" spans="2:10" ht="12.75">
      <c r="B224" s="172"/>
      <c r="C224" s="172"/>
      <c r="D224" s="172"/>
      <c r="E224" s="172"/>
      <c r="F224" s="172"/>
      <c r="G224" s="172"/>
      <c r="H224" s="172"/>
      <c r="I224" s="172"/>
      <c r="J224" s="172"/>
    </row>
    <row r="225" spans="2:10" ht="12.75">
      <c r="B225" s="172"/>
      <c r="C225" s="172"/>
      <c r="D225" s="172"/>
      <c r="E225" s="172"/>
      <c r="F225" s="172"/>
      <c r="G225" s="172"/>
      <c r="H225" s="172"/>
      <c r="I225" s="172"/>
      <c r="J225" s="172"/>
    </row>
    <row r="226" spans="2:10" ht="12.75">
      <c r="B226" s="172"/>
      <c r="C226" s="172"/>
      <c r="D226" s="172"/>
      <c r="E226" s="172"/>
      <c r="F226" s="172"/>
      <c r="G226" s="172"/>
      <c r="H226" s="172"/>
      <c r="I226" s="172"/>
      <c r="J226" s="172"/>
    </row>
    <row r="227" spans="2:10" ht="12.75">
      <c r="B227" s="172"/>
      <c r="C227" s="172"/>
      <c r="D227" s="172"/>
      <c r="E227" s="172"/>
      <c r="F227" s="172"/>
      <c r="G227" s="172"/>
      <c r="H227" s="172"/>
      <c r="I227" s="172"/>
      <c r="J227" s="172"/>
    </row>
    <row r="228" spans="2:10" ht="12.75">
      <c r="B228" s="172"/>
      <c r="C228" s="172"/>
      <c r="D228" s="172"/>
      <c r="E228" s="172"/>
      <c r="F228" s="172"/>
      <c r="G228" s="172"/>
      <c r="H228" s="172"/>
      <c r="I228" s="172"/>
      <c r="J228" s="172"/>
    </row>
    <row r="229" spans="2:10" ht="12.75">
      <c r="B229" s="172"/>
      <c r="C229" s="172"/>
      <c r="D229" s="172"/>
      <c r="E229" s="172"/>
      <c r="F229" s="172"/>
      <c r="G229" s="172"/>
      <c r="H229" s="172"/>
      <c r="I229" s="172"/>
      <c r="J229" s="172"/>
    </row>
    <row r="230" spans="2:10" ht="12.75">
      <c r="B230" s="172"/>
      <c r="C230" s="172"/>
      <c r="D230" s="172"/>
      <c r="E230" s="172"/>
      <c r="F230" s="172"/>
      <c r="G230" s="172"/>
      <c r="H230" s="172"/>
      <c r="I230" s="172"/>
      <c r="J230" s="172"/>
    </row>
    <row r="231" spans="2:10" ht="12.75">
      <c r="B231" s="172"/>
      <c r="C231" s="172"/>
      <c r="D231" s="172"/>
      <c r="E231" s="172"/>
      <c r="F231" s="172"/>
      <c r="G231" s="172"/>
      <c r="H231" s="172"/>
      <c r="I231" s="172"/>
      <c r="J231" s="172"/>
    </row>
    <row r="232" spans="2:10" ht="12.75">
      <c r="B232" s="172"/>
      <c r="C232" s="172"/>
      <c r="D232" s="172"/>
      <c r="E232" s="172"/>
      <c r="F232" s="172"/>
      <c r="G232" s="172"/>
      <c r="H232" s="172"/>
      <c r="I232" s="172"/>
      <c r="J232" s="172"/>
    </row>
    <row r="233" spans="2:10" ht="12.75">
      <c r="B233" s="172"/>
      <c r="C233" s="172"/>
      <c r="D233" s="172"/>
      <c r="E233" s="172"/>
      <c r="F233" s="172"/>
      <c r="G233" s="172"/>
      <c r="H233" s="172"/>
      <c r="I233" s="172"/>
      <c r="J233" s="172"/>
    </row>
    <row r="234" spans="2:10" ht="12.75">
      <c r="B234" s="172"/>
      <c r="C234" s="172"/>
      <c r="D234" s="172"/>
      <c r="E234" s="172"/>
      <c r="F234" s="172"/>
      <c r="G234" s="172"/>
      <c r="H234" s="172"/>
      <c r="I234" s="172"/>
      <c r="J234" s="172"/>
    </row>
    <row r="235" spans="2:10" ht="12.75">
      <c r="B235" s="172"/>
      <c r="C235" s="172"/>
      <c r="D235" s="172"/>
      <c r="E235" s="172"/>
      <c r="F235" s="172"/>
      <c r="G235" s="172"/>
      <c r="H235" s="172"/>
      <c r="I235" s="172"/>
      <c r="J235" s="172"/>
    </row>
    <row r="236" spans="2:10" ht="12.75">
      <c r="B236" s="172"/>
      <c r="C236" s="172"/>
      <c r="D236" s="172"/>
      <c r="E236" s="172"/>
      <c r="F236" s="172"/>
      <c r="G236" s="172"/>
      <c r="H236" s="172"/>
      <c r="I236" s="172"/>
      <c r="J236" s="172"/>
    </row>
    <row r="237" spans="2:10" ht="12.75">
      <c r="B237" s="172"/>
      <c r="C237" s="172"/>
      <c r="D237" s="172"/>
      <c r="E237" s="172"/>
      <c r="F237" s="172"/>
      <c r="G237" s="172"/>
      <c r="H237" s="172"/>
      <c r="I237" s="172"/>
      <c r="J237" s="172"/>
    </row>
    <row r="238" spans="2:10" ht="12.75">
      <c r="B238" s="172"/>
      <c r="C238" s="172"/>
      <c r="D238" s="172"/>
      <c r="E238" s="172"/>
      <c r="F238" s="172"/>
      <c r="G238" s="172"/>
      <c r="H238" s="172"/>
      <c r="I238" s="172"/>
      <c r="J238" s="172"/>
    </row>
    <row r="239" spans="2:10" ht="12.75">
      <c r="B239" s="172"/>
      <c r="C239" s="172"/>
      <c r="D239" s="172"/>
      <c r="E239" s="172"/>
      <c r="F239" s="172"/>
      <c r="G239" s="172"/>
      <c r="H239" s="172"/>
      <c r="I239" s="172"/>
      <c r="J239" s="172"/>
    </row>
    <row r="240" spans="2:10" ht="12.75">
      <c r="B240" s="172"/>
      <c r="C240" s="172"/>
      <c r="D240" s="172"/>
      <c r="E240" s="172"/>
      <c r="F240" s="172"/>
      <c r="G240" s="172"/>
      <c r="H240" s="172"/>
      <c r="I240" s="172"/>
      <c r="J240" s="172"/>
    </row>
    <row r="241" spans="2:10" ht="12.75">
      <c r="B241" s="172"/>
      <c r="C241" s="172"/>
      <c r="D241" s="172"/>
      <c r="E241" s="172"/>
      <c r="F241" s="172"/>
      <c r="G241" s="172"/>
      <c r="H241" s="172"/>
      <c r="I241" s="172"/>
      <c r="J241" s="172"/>
    </row>
    <row r="242" spans="2:10" ht="12.75">
      <c r="B242" s="172"/>
      <c r="C242" s="172"/>
      <c r="D242" s="172"/>
      <c r="E242" s="172"/>
      <c r="F242" s="172"/>
      <c r="G242" s="172"/>
      <c r="H242" s="172"/>
      <c r="I242" s="172"/>
      <c r="J242" s="172"/>
    </row>
    <row r="243" spans="2:10" ht="12.75">
      <c r="B243" s="172"/>
      <c r="C243" s="172"/>
      <c r="D243" s="172"/>
      <c r="E243" s="172"/>
      <c r="F243" s="172"/>
      <c r="G243" s="172"/>
      <c r="H243" s="172"/>
      <c r="I243" s="172"/>
      <c r="J243" s="172"/>
    </row>
    <row r="244" spans="2:10" ht="12.75">
      <c r="B244" s="172"/>
      <c r="C244" s="172"/>
      <c r="D244" s="172"/>
      <c r="E244" s="172"/>
      <c r="F244" s="172"/>
      <c r="G244" s="172"/>
      <c r="H244" s="172"/>
      <c r="I244" s="172"/>
      <c r="J244" s="172"/>
    </row>
    <row r="245" spans="2:10" ht="12.75">
      <c r="B245" s="172"/>
      <c r="C245" s="172"/>
      <c r="D245" s="172"/>
      <c r="E245" s="172"/>
      <c r="F245" s="172"/>
      <c r="G245" s="172"/>
      <c r="H245" s="172"/>
      <c r="I245" s="172"/>
      <c r="J245" s="172"/>
    </row>
    <row r="246" spans="2:10" ht="12.75">
      <c r="B246" s="172"/>
      <c r="C246" s="172"/>
      <c r="D246" s="172"/>
      <c r="E246" s="172"/>
      <c r="F246" s="172"/>
      <c r="G246" s="172"/>
      <c r="H246" s="172"/>
      <c r="I246" s="172"/>
      <c r="J246" s="172"/>
    </row>
    <row r="247" spans="2:10" ht="12.75">
      <c r="B247" s="172"/>
      <c r="C247" s="172"/>
      <c r="D247" s="172"/>
      <c r="E247" s="172"/>
      <c r="F247" s="172"/>
      <c r="G247" s="172"/>
      <c r="H247" s="172"/>
      <c r="I247" s="172"/>
      <c r="J247" s="172"/>
    </row>
    <row r="248" spans="2:10" ht="12.75">
      <c r="B248" s="172"/>
      <c r="C248" s="172"/>
      <c r="D248" s="172"/>
      <c r="E248" s="172"/>
      <c r="F248" s="172"/>
      <c r="G248" s="172"/>
      <c r="H248" s="172"/>
      <c r="I248" s="172"/>
      <c r="J248" s="172"/>
    </row>
    <row r="249" spans="2:10" ht="12.75">
      <c r="B249" s="172"/>
      <c r="C249" s="172"/>
      <c r="D249" s="172"/>
      <c r="E249" s="172"/>
      <c r="F249" s="172"/>
      <c r="G249" s="172"/>
      <c r="H249" s="172"/>
      <c r="I249" s="172"/>
      <c r="J249" s="172"/>
    </row>
    <row r="250" spans="2:10" ht="12.75">
      <c r="B250" s="172"/>
      <c r="C250" s="172"/>
      <c r="D250" s="172"/>
      <c r="E250" s="172"/>
      <c r="F250" s="172"/>
      <c r="G250" s="172"/>
      <c r="H250" s="172"/>
      <c r="I250" s="172"/>
      <c r="J250" s="172"/>
    </row>
    <row r="251" spans="2:10" ht="12.75">
      <c r="B251" s="172"/>
      <c r="C251" s="172"/>
      <c r="D251" s="172"/>
      <c r="E251" s="172"/>
      <c r="F251" s="172"/>
      <c r="G251" s="172"/>
      <c r="H251" s="172"/>
      <c r="I251" s="172"/>
      <c r="J251" s="172"/>
    </row>
    <row r="252" spans="2:10" ht="12.75">
      <c r="B252" s="172"/>
      <c r="C252" s="172"/>
      <c r="D252" s="172"/>
      <c r="E252" s="172"/>
      <c r="F252" s="172"/>
      <c r="G252" s="172"/>
      <c r="H252" s="172"/>
      <c r="I252" s="172"/>
      <c r="J252" s="172"/>
    </row>
    <row r="253" spans="2:10" ht="12.75">
      <c r="B253" s="172"/>
      <c r="C253" s="172"/>
      <c r="D253" s="172"/>
      <c r="E253" s="172"/>
      <c r="F253" s="172"/>
      <c r="G253" s="172"/>
      <c r="H253" s="172"/>
      <c r="I253" s="172"/>
      <c r="J253" s="172"/>
    </row>
    <row r="254" spans="2:10" ht="12.75">
      <c r="B254" s="172"/>
      <c r="C254" s="172"/>
      <c r="D254" s="172"/>
      <c r="E254" s="172"/>
      <c r="F254" s="172"/>
      <c r="G254" s="172"/>
      <c r="H254" s="172"/>
      <c r="I254" s="172"/>
      <c r="J254" s="172"/>
    </row>
    <row r="255" spans="2:10" ht="12.75">
      <c r="B255" s="172"/>
      <c r="C255" s="172"/>
      <c r="D255" s="172"/>
      <c r="E255" s="172"/>
      <c r="F255" s="172"/>
      <c r="G255" s="172"/>
      <c r="H255" s="172"/>
      <c r="I255" s="172"/>
      <c r="J255" s="172"/>
    </row>
    <row r="256" spans="2:10" ht="12.75">
      <c r="B256" s="172"/>
      <c r="C256" s="172"/>
      <c r="D256" s="172"/>
      <c r="E256" s="172"/>
      <c r="F256" s="172"/>
      <c r="G256" s="172"/>
      <c r="H256" s="172"/>
      <c r="I256" s="172"/>
      <c r="J256" s="172"/>
    </row>
    <row r="257" spans="2:10" ht="12.75">
      <c r="B257" s="172"/>
      <c r="C257" s="172"/>
      <c r="D257" s="172"/>
      <c r="E257" s="172"/>
      <c r="F257" s="172"/>
      <c r="G257" s="172"/>
      <c r="H257" s="172"/>
      <c r="I257" s="172"/>
      <c r="J257" s="172"/>
    </row>
    <row r="258" spans="2:10" ht="12.75">
      <c r="B258" s="172"/>
      <c r="C258" s="172"/>
      <c r="D258" s="172"/>
      <c r="E258" s="172"/>
      <c r="F258" s="172"/>
      <c r="G258" s="172"/>
      <c r="H258" s="172"/>
      <c r="I258" s="172"/>
      <c r="J258" s="172"/>
    </row>
    <row r="259" spans="2:10" ht="12.75">
      <c r="B259" s="172"/>
      <c r="C259" s="172"/>
      <c r="D259" s="172"/>
      <c r="E259" s="172"/>
      <c r="F259" s="172"/>
      <c r="G259" s="172"/>
      <c r="H259" s="172"/>
      <c r="I259" s="172"/>
      <c r="J259" s="172"/>
    </row>
    <row r="260" spans="2:10" ht="12.75">
      <c r="B260" s="172"/>
      <c r="C260" s="172"/>
      <c r="D260" s="172"/>
      <c r="E260" s="172"/>
      <c r="F260" s="172"/>
      <c r="G260" s="172"/>
      <c r="H260" s="172"/>
      <c r="I260" s="172"/>
      <c r="J260" s="172"/>
    </row>
    <row r="261" spans="2:10" ht="12.75">
      <c r="B261" s="172"/>
      <c r="C261" s="172"/>
      <c r="D261" s="172"/>
      <c r="E261" s="172"/>
      <c r="F261" s="172"/>
      <c r="G261" s="172"/>
      <c r="H261" s="172"/>
      <c r="I261" s="172"/>
      <c r="J261" s="172"/>
    </row>
    <row r="262" spans="2:10" ht="12.75">
      <c r="B262" s="172"/>
      <c r="C262" s="172"/>
      <c r="D262" s="172"/>
      <c r="E262" s="172"/>
      <c r="F262" s="172"/>
      <c r="G262" s="172"/>
      <c r="H262" s="172"/>
      <c r="I262" s="172"/>
      <c r="J262" s="172"/>
    </row>
    <row r="263" spans="2:10" ht="12.75">
      <c r="B263" s="172"/>
      <c r="C263" s="172"/>
      <c r="D263" s="172"/>
      <c r="E263" s="172"/>
      <c r="F263" s="172"/>
      <c r="G263" s="172"/>
      <c r="H263" s="172"/>
      <c r="I263" s="172"/>
      <c r="J263" s="172"/>
    </row>
    <row r="264" spans="2:10" ht="12.75">
      <c r="B264" s="172"/>
      <c r="C264" s="172"/>
      <c r="D264" s="172"/>
      <c r="E264" s="172"/>
      <c r="F264" s="172"/>
      <c r="G264" s="172"/>
      <c r="H264" s="172"/>
      <c r="I264" s="172"/>
      <c r="J264" s="172"/>
    </row>
    <row r="265" spans="2:10" ht="12.75">
      <c r="B265" s="172"/>
      <c r="C265" s="172"/>
      <c r="D265" s="172"/>
      <c r="E265" s="172"/>
      <c r="F265" s="172"/>
      <c r="G265" s="172"/>
      <c r="H265" s="172"/>
      <c r="I265" s="172"/>
      <c r="J265" s="172"/>
    </row>
    <row r="266" spans="2:10" ht="12.75">
      <c r="B266" s="172"/>
      <c r="C266" s="172"/>
      <c r="D266" s="172"/>
      <c r="E266" s="172"/>
      <c r="F266" s="172"/>
      <c r="G266" s="172"/>
      <c r="H266" s="172"/>
      <c r="I266" s="172"/>
      <c r="J266" s="172"/>
    </row>
    <row r="267" spans="2:10" ht="12.75">
      <c r="B267" s="172"/>
      <c r="C267" s="172"/>
      <c r="D267" s="172"/>
      <c r="E267" s="172"/>
      <c r="F267" s="172"/>
      <c r="G267" s="172"/>
      <c r="H267" s="172"/>
      <c r="I267" s="172"/>
      <c r="J267" s="172"/>
    </row>
    <row r="268" spans="2:10" ht="12.75">
      <c r="B268" s="172"/>
      <c r="C268" s="172"/>
      <c r="D268" s="172"/>
      <c r="E268" s="172"/>
      <c r="F268" s="172"/>
      <c r="G268" s="172"/>
      <c r="H268" s="172"/>
      <c r="I268" s="172"/>
      <c r="J268" s="172"/>
    </row>
    <row r="269" spans="2:10" ht="12.75">
      <c r="B269" s="172"/>
      <c r="C269" s="172"/>
      <c r="D269" s="172"/>
      <c r="E269" s="172"/>
      <c r="F269" s="172"/>
      <c r="G269" s="172"/>
      <c r="H269" s="172"/>
      <c r="I269" s="172"/>
      <c r="J269" s="172"/>
    </row>
    <row r="270" spans="2:10" ht="12.75">
      <c r="B270" s="172"/>
      <c r="C270" s="172"/>
      <c r="D270" s="172"/>
      <c r="E270" s="172"/>
      <c r="F270" s="172"/>
      <c r="G270" s="172"/>
      <c r="H270" s="172"/>
      <c r="I270" s="172"/>
      <c r="J270" s="172"/>
    </row>
    <row r="271" spans="2:10" ht="12.75">
      <c r="B271" s="172"/>
      <c r="C271" s="172"/>
      <c r="D271" s="172"/>
      <c r="E271" s="172"/>
      <c r="F271" s="172"/>
      <c r="G271" s="172"/>
      <c r="H271" s="172"/>
      <c r="I271" s="172"/>
      <c r="J271" s="172"/>
    </row>
    <row r="272" spans="2:10" ht="12.75">
      <c r="B272" s="172"/>
      <c r="C272" s="172"/>
      <c r="D272" s="172"/>
      <c r="E272" s="172"/>
      <c r="F272" s="172"/>
      <c r="G272" s="172"/>
      <c r="H272" s="172"/>
      <c r="I272" s="172"/>
      <c r="J272" s="172"/>
    </row>
    <row r="273" spans="2:10" ht="12.75">
      <c r="B273" s="172"/>
      <c r="C273" s="172"/>
      <c r="D273" s="172"/>
      <c r="E273" s="172"/>
      <c r="F273" s="172"/>
      <c r="G273" s="172"/>
      <c r="H273" s="172"/>
      <c r="I273" s="172"/>
      <c r="J273" s="172"/>
    </row>
    <row r="274" spans="2:10" ht="12.75">
      <c r="B274" s="172"/>
      <c r="C274" s="172"/>
      <c r="D274" s="172"/>
      <c r="E274" s="172"/>
      <c r="F274" s="172"/>
      <c r="G274" s="172"/>
      <c r="H274" s="172"/>
      <c r="I274" s="172"/>
      <c r="J274" s="172"/>
    </row>
    <row r="275" spans="2:10" ht="12.75">
      <c r="B275" s="172"/>
      <c r="C275" s="172"/>
      <c r="D275" s="172"/>
      <c r="E275" s="172"/>
      <c r="F275" s="172"/>
      <c r="G275" s="172"/>
      <c r="H275" s="172"/>
      <c r="I275" s="172"/>
      <c r="J275" s="172"/>
    </row>
    <row r="276" spans="2:10" ht="12.75">
      <c r="B276" s="172"/>
      <c r="C276" s="172"/>
      <c r="D276" s="172"/>
      <c r="E276" s="172"/>
      <c r="F276" s="172"/>
      <c r="G276" s="172"/>
      <c r="H276" s="172"/>
      <c r="I276" s="172"/>
      <c r="J276" s="172"/>
    </row>
    <row r="277" spans="2:10" ht="12.75">
      <c r="B277" s="172"/>
      <c r="C277" s="172"/>
      <c r="D277" s="172"/>
      <c r="E277" s="172"/>
      <c r="F277" s="172"/>
      <c r="G277" s="172"/>
      <c r="H277" s="172"/>
      <c r="I277" s="172"/>
      <c r="J277" s="172"/>
    </row>
    <row r="278" spans="2:10" ht="12.75">
      <c r="B278" s="172"/>
      <c r="C278" s="172"/>
      <c r="D278" s="172"/>
      <c r="E278" s="172"/>
      <c r="F278" s="172"/>
      <c r="G278" s="172"/>
      <c r="H278" s="172"/>
      <c r="I278" s="172"/>
      <c r="J278" s="172"/>
    </row>
    <row r="279" spans="2:10" ht="12.75">
      <c r="B279" s="172"/>
      <c r="C279" s="172"/>
      <c r="D279" s="172"/>
      <c r="E279" s="172"/>
      <c r="F279" s="172"/>
      <c r="G279" s="172"/>
      <c r="H279" s="172"/>
      <c r="I279" s="172"/>
      <c r="J279" s="172"/>
    </row>
    <row r="280" spans="2:10" ht="12.75">
      <c r="B280" s="172"/>
      <c r="C280" s="172"/>
      <c r="D280" s="172"/>
      <c r="E280" s="172"/>
      <c r="F280" s="172"/>
      <c r="G280" s="172"/>
      <c r="H280" s="172"/>
      <c r="I280" s="172"/>
      <c r="J280" s="172"/>
    </row>
    <row r="281" spans="2:10" ht="12.75">
      <c r="B281" s="172"/>
      <c r="C281" s="172"/>
      <c r="D281" s="172"/>
      <c r="E281" s="172"/>
      <c r="F281" s="172"/>
      <c r="G281" s="172"/>
      <c r="H281" s="172"/>
      <c r="I281" s="172"/>
      <c r="J281" s="172"/>
    </row>
    <row r="282" spans="2:10" ht="12.75">
      <c r="B282" s="172"/>
      <c r="C282" s="172"/>
      <c r="D282" s="172"/>
      <c r="E282" s="172"/>
      <c r="F282" s="172"/>
      <c r="G282" s="172"/>
      <c r="H282" s="172"/>
      <c r="I282" s="172"/>
      <c r="J282" s="172"/>
    </row>
    <row r="283" spans="2:10" ht="12.75">
      <c r="B283" s="172"/>
      <c r="C283" s="172"/>
      <c r="D283" s="172"/>
      <c r="E283" s="172"/>
      <c r="F283" s="172"/>
      <c r="G283" s="172"/>
      <c r="H283" s="172"/>
      <c r="I283" s="172"/>
      <c r="J283" s="172"/>
    </row>
    <row r="284" spans="2:10" ht="12.75">
      <c r="B284" s="172"/>
      <c r="C284" s="172"/>
      <c r="D284" s="172"/>
      <c r="E284" s="172"/>
      <c r="F284" s="172"/>
      <c r="G284" s="172"/>
      <c r="H284" s="172"/>
      <c r="I284" s="172"/>
      <c r="J284" s="172"/>
    </row>
    <row r="285" spans="2:10" ht="12.75">
      <c r="B285" s="172"/>
      <c r="C285" s="172"/>
      <c r="D285" s="172"/>
      <c r="E285" s="172"/>
      <c r="F285" s="172"/>
      <c r="G285" s="172"/>
      <c r="H285" s="172"/>
      <c r="I285" s="172"/>
      <c r="J285" s="172"/>
    </row>
    <row r="286" spans="2:10" ht="12.75">
      <c r="B286" s="172"/>
      <c r="C286" s="172"/>
      <c r="D286" s="172"/>
      <c r="E286" s="172"/>
      <c r="F286" s="172"/>
      <c r="G286" s="172"/>
      <c r="H286" s="172"/>
      <c r="I286" s="172"/>
      <c r="J286" s="172"/>
    </row>
    <row r="287" spans="2:10" ht="12.75">
      <c r="B287" s="172"/>
      <c r="C287" s="172"/>
      <c r="D287" s="172"/>
      <c r="E287" s="172"/>
      <c r="F287" s="172"/>
      <c r="G287" s="172"/>
      <c r="H287" s="172"/>
      <c r="I287" s="172"/>
      <c r="J287" s="172"/>
    </row>
    <row r="288" spans="2:10" ht="12.75">
      <c r="B288" s="172"/>
      <c r="C288" s="172"/>
      <c r="D288" s="172"/>
      <c r="E288" s="172"/>
      <c r="F288" s="172"/>
      <c r="G288" s="172"/>
      <c r="H288" s="172"/>
      <c r="I288" s="172"/>
      <c r="J288" s="172"/>
    </row>
    <row r="289" spans="2:10" ht="12.75">
      <c r="B289" s="172"/>
      <c r="C289" s="172"/>
      <c r="D289" s="172"/>
      <c r="E289" s="172"/>
      <c r="F289" s="172"/>
      <c r="G289" s="172"/>
      <c r="H289" s="172"/>
      <c r="I289" s="172"/>
      <c r="J289" s="172"/>
    </row>
    <row r="290" spans="2:10" ht="12.75">
      <c r="B290" s="172"/>
      <c r="C290" s="172"/>
      <c r="D290" s="172"/>
      <c r="E290" s="172"/>
      <c r="F290" s="172"/>
      <c r="G290" s="172"/>
      <c r="H290" s="172"/>
      <c r="I290" s="172"/>
      <c r="J290" s="172"/>
    </row>
    <row r="291" spans="2:10" ht="12.75">
      <c r="B291" s="172"/>
      <c r="C291" s="172"/>
      <c r="D291" s="172"/>
      <c r="E291" s="172"/>
      <c r="F291" s="172"/>
      <c r="G291" s="172"/>
      <c r="H291" s="172"/>
      <c r="I291" s="172"/>
      <c r="J291" s="172"/>
    </row>
    <row r="292" spans="2:10" ht="12.75">
      <c r="B292" s="172"/>
      <c r="C292" s="172"/>
      <c r="D292" s="172"/>
      <c r="E292" s="172"/>
      <c r="F292" s="172"/>
      <c r="G292" s="172"/>
      <c r="H292" s="172"/>
      <c r="I292" s="172"/>
      <c r="J292" s="172"/>
    </row>
    <row r="293" spans="2:10" ht="12.75">
      <c r="B293" s="172"/>
      <c r="C293" s="172"/>
      <c r="D293" s="172"/>
      <c r="E293" s="172"/>
      <c r="F293" s="172"/>
      <c r="G293" s="172"/>
      <c r="H293" s="172"/>
      <c r="I293" s="172"/>
      <c r="J293" s="172"/>
    </row>
    <row r="294" spans="2:10" ht="12.75">
      <c r="B294" s="172"/>
      <c r="C294" s="172"/>
      <c r="D294" s="172"/>
      <c r="E294" s="172"/>
      <c r="F294" s="172"/>
      <c r="G294" s="172"/>
      <c r="H294" s="172"/>
      <c r="I294" s="172"/>
      <c r="J294" s="172"/>
    </row>
    <row r="295" spans="2:10" ht="12.75">
      <c r="B295" s="172"/>
      <c r="C295" s="172"/>
      <c r="D295" s="172"/>
      <c r="E295" s="172"/>
      <c r="F295" s="172"/>
      <c r="G295" s="172"/>
      <c r="H295" s="172"/>
      <c r="I295" s="172"/>
      <c r="J295" s="172"/>
    </row>
    <row r="296" spans="2:10" ht="12.75">
      <c r="B296" s="172"/>
      <c r="C296" s="172"/>
      <c r="D296" s="172"/>
      <c r="E296" s="172"/>
      <c r="F296" s="172"/>
      <c r="G296" s="172"/>
      <c r="H296" s="172"/>
      <c r="I296" s="172"/>
      <c r="J296" s="172"/>
    </row>
    <row r="297" spans="2:10" ht="12.75">
      <c r="B297" s="172"/>
      <c r="C297" s="172"/>
      <c r="D297" s="172"/>
      <c r="E297" s="172"/>
      <c r="F297" s="172"/>
      <c r="G297" s="172"/>
      <c r="H297" s="172"/>
      <c r="I297" s="172"/>
      <c r="J297" s="172"/>
    </row>
    <row r="298" spans="2:10" ht="12.75">
      <c r="B298" s="172"/>
      <c r="C298" s="172"/>
      <c r="D298" s="172"/>
      <c r="E298" s="172"/>
      <c r="F298" s="172"/>
      <c r="G298" s="172"/>
      <c r="H298" s="172"/>
      <c r="I298" s="172"/>
      <c r="J298" s="172"/>
    </row>
    <row r="299" spans="2:10" ht="12.75">
      <c r="B299" s="172"/>
      <c r="C299" s="172"/>
      <c r="D299" s="172"/>
      <c r="E299" s="172"/>
      <c r="F299" s="172"/>
      <c r="G299" s="172"/>
      <c r="H299" s="172"/>
      <c r="I299" s="172"/>
      <c r="J299" s="172"/>
    </row>
    <row r="300" spans="2:10" ht="12.75">
      <c r="B300" s="172"/>
      <c r="C300" s="172"/>
      <c r="D300" s="172"/>
      <c r="E300" s="172"/>
      <c r="F300" s="172"/>
      <c r="G300" s="172"/>
      <c r="H300" s="172"/>
      <c r="I300" s="172"/>
      <c r="J300" s="172"/>
    </row>
    <row r="301" spans="2:10" ht="12.75">
      <c r="B301" s="172"/>
      <c r="C301" s="172"/>
      <c r="D301" s="172"/>
      <c r="E301" s="172"/>
      <c r="F301" s="172"/>
      <c r="G301" s="172"/>
      <c r="H301" s="172"/>
      <c r="I301" s="172"/>
      <c r="J301" s="172"/>
    </row>
    <row r="302" spans="2:10" ht="12.75">
      <c r="B302" s="172"/>
      <c r="C302" s="172"/>
      <c r="D302" s="172"/>
      <c r="E302" s="172"/>
      <c r="F302" s="172"/>
      <c r="G302" s="172"/>
      <c r="H302" s="172"/>
      <c r="I302" s="172"/>
      <c r="J302" s="172"/>
    </row>
    <row r="303" spans="2:10" ht="12.75">
      <c r="B303" s="172"/>
      <c r="C303" s="172"/>
      <c r="D303" s="172"/>
      <c r="E303" s="172"/>
      <c r="F303" s="172"/>
      <c r="G303" s="172"/>
      <c r="H303" s="172"/>
      <c r="I303" s="172"/>
      <c r="J303" s="172"/>
    </row>
    <row r="304" spans="2:10" ht="12.75">
      <c r="B304" s="172"/>
      <c r="C304" s="172"/>
      <c r="D304" s="172"/>
      <c r="E304" s="172"/>
      <c r="F304" s="172"/>
      <c r="G304" s="172"/>
      <c r="H304" s="172"/>
      <c r="I304" s="172"/>
      <c r="J304" s="172"/>
    </row>
    <row r="305" spans="2:10" ht="12.75">
      <c r="B305" s="172"/>
      <c r="C305" s="172"/>
      <c r="D305" s="172"/>
      <c r="E305" s="172"/>
      <c r="F305" s="172"/>
      <c r="G305" s="172"/>
      <c r="H305" s="172"/>
      <c r="I305" s="172"/>
      <c r="J305" s="172"/>
    </row>
    <row r="306" spans="2:10" ht="12.75">
      <c r="B306" s="172"/>
      <c r="C306" s="172"/>
      <c r="D306" s="172"/>
      <c r="E306" s="172"/>
      <c r="F306" s="172"/>
      <c r="G306" s="172"/>
      <c r="H306" s="172"/>
      <c r="I306" s="172"/>
      <c r="J306" s="172"/>
    </row>
    <row r="307" spans="2:10" ht="12.75">
      <c r="B307" s="172"/>
      <c r="C307" s="172"/>
      <c r="D307" s="172"/>
      <c r="E307" s="172"/>
      <c r="F307" s="172"/>
      <c r="G307" s="172"/>
      <c r="H307" s="172"/>
      <c r="I307" s="172"/>
      <c r="J307" s="172"/>
    </row>
    <row r="308" spans="2:10" ht="12.75">
      <c r="B308" s="172"/>
      <c r="C308" s="172"/>
      <c r="D308" s="172"/>
      <c r="E308" s="172"/>
      <c r="F308" s="172"/>
      <c r="G308" s="172"/>
      <c r="H308" s="172"/>
      <c r="I308" s="172"/>
      <c r="J308" s="172"/>
    </row>
    <row r="309" spans="2:10" ht="12.75">
      <c r="B309" s="172"/>
      <c r="C309" s="172"/>
      <c r="D309" s="172"/>
      <c r="E309" s="172"/>
      <c r="F309" s="172"/>
      <c r="G309" s="172"/>
      <c r="H309" s="172"/>
      <c r="I309" s="172"/>
      <c r="J309" s="172"/>
    </row>
    <row r="310" spans="2:10" ht="12.75">
      <c r="B310" s="172"/>
      <c r="C310" s="172"/>
      <c r="D310" s="172"/>
      <c r="E310" s="172"/>
      <c r="F310" s="172"/>
      <c r="G310" s="172"/>
      <c r="H310" s="172"/>
      <c r="I310" s="172"/>
      <c r="J310" s="172"/>
    </row>
    <row r="311" spans="2:10" ht="12.75">
      <c r="B311" s="172"/>
      <c r="C311" s="172"/>
      <c r="D311" s="172"/>
      <c r="E311" s="172"/>
      <c r="F311" s="172"/>
      <c r="G311" s="172"/>
      <c r="H311" s="172"/>
      <c r="I311" s="172"/>
      <c r="J311" s="172"/>
    </row>
    <row r="312" spans="2:10" ht="12.75">
      <c r="B312" s="172"/>
      <c r="C312" s="172"/>
      <c r="D312" s="172"/>
      <c r="E312" s="172"/>
      <c r="F312" s="172"/>
      <c r="G312" s="172"/>
      <c r="H312" s="172"/>
      <c r="I312" s="172"/>
      <c r="J312" s="172"/>
    </row>
    <row r="313" spans="2:10" ht="12.75">
      <c r="B313" s="172"/>
      <c r="C313" s="172"/>
      <c r="D313" s="172"/>
      <c r="E313" s="172"/>
      <c r="F313" s="172"/>
      <c r="G313" s="172"/>
      <c r="H313" s="172"/>
      <c r="I313" s="172"/>
      <c r="J313" s="172"/>
    </row>
    <row r="314" spans="2:10" ht="12.75">
      <c r="B314" s="172"/>
      <c r="C314" s="172"/>
      <c r="D314" s="172"/>
      <c r="E314" s="172"/>
      <c r="F314" s="172"/>
      <c r="G314" s="172"/>
      <c r="H314" s="172"/>
      <c r="I314" s="172"/>
      <c r="J314" s="172"/>
    </row>
    <row r="315" spans="2:10" ht="12.75">
      <c r="B315" s="172"/>
      <c r="C315" s="172"/>
      <c r="D315" s="172"/>
      <c r="E315" s="172"/>
      <c r="F315" s="172"/>
      <c r="G315" s="172"/>
      <c r="H315" s="172"/>
      <c r="I315" s="172"/>
      <c r="J315" s="172"/>
    </row>
    <row r="316" spans="2:10" ht="12.75">
      <c r="B316" s="172"/>
      <c r="C316" s="172"/>
      <c r="D316" s="172"/>
      <c r="E316" s="172"/>
      <c r="F316" s="172"/>
      <c r="G316" s="172"/>
      <c r="H316" s="172"/>
      <c r="I316" s="172"/>
      <c r="J316" s="172"/>
    </row>
    <row r="317" spans="2:10" ht="12.75">
      <c r="B317" s="172"/>
      <c r="C317" s="172"/>
      <c r="D317" s="172"/>
      <c r="E317" s="172"/>
      <c r="F317" s="172"/>
      <c r="G317" s="172"/>
      <c r="H317" s="172"/>
      <c r="I317" s="172"/>
      <c r="J317" s="172"/>
    </row>
    <row r="318" spans="2:10" ht="12.75">
      <c r="B318" s="172"/>
      <c r="C318" s="172"/>
      <c r="D318" s="172"/>
      <c r="E318" s="172"/>
      <c r="F318" s="172"/>
      <c r="G318" s="172"/>
      <c r="H318" s="172"/>
      <c r="I318" s="172"/>
      <c r="J318" s="172"/>
    </row>
    <row r="319" spans="2:10" ht="12.75">
      <c r="B319" s="172"/>
      <c r="C319" s="172"/>
      <c r="D319" s="172"/>
      <c r="E319" s="172"/>
      <c r="F319" s="172"/>
      <c r="G319" s="172"/>
      <c r="H319" s="172"/>
      <c r="I319" s="172"/>
      <c r="J319" s="172"/>
    </row>
    <row r="320" spans="2:10" ht="12.75">
      <c r="B320" s="172"/>
      <c r="C320" s="172"/>
      <c r="D320" s="172"/>
      <c r="E320" s="172"/>
      <c r="F320" s="172"/>
      <c r="G320" s="172"/>
      <c r="H320" s="172"/>
      <c r="I320" s="172"/>
      <c r="J320" s="172"/>
    </row>
    <row r="321" spans="2:10" ht="12.75">
      <c r="B321" s="172"/>
      <c r="C321" s="172"/>
      <c r="D321" s="172"/>
      <c r="E321" s="172"/>
      <c r="F321" s="172"/>
      <c r="G321" s="172"/>
      <c r="H321" s="172"/>
      <c r="I321" s="172"/>
      <c r="J321" s="172"/>
    </row>
    <row r="322" spans="2:10" ht="12.75">
      <c r="B322" s="172"/>
      <c r="C322" s="172"/>
      <c r="D322" s="172"/>
      <c r="E322" s="172"/>
      <c r="F322" s="172"/>
      <c r="G322" s="172"/>
      <c r="H322" s="172"/>
      <c r="I322" s="172"/>
      <c r="J322" s="172"/>
    </row>
    <row r="323" spans="2:10" ht="12.75">
      <c r="B323" s="172"/>
      <c r="C323" s="172"/>
      <c r="D323" s="172"/>
      <c r="E323" s="172"/>
      <c r="F323" s="172"/>
      <c r="G323" s="172"/>
      <c r="H323" s="172"/>
      <c r="I323" s="172"/>
      <c r="J323" s="172"/>
    </row>
    <row r="324" spans="2:10" ht="12.75">
      <c r="B324" s="172"/>
      <c r="C324" s="172"/>
      <c r="D324" s="172"/>
      <c r="E324" s="172"/>
      <c r="F324" s="172"/>
      <c r="G324" s="172"/>
      <c r="H324" s="172"/>
      <c r="I324" s="172"/>
      <c r="J324" s="172"/>
    </row>
    <row r="325" spans="2:10" ht="12.75">
      <c r="B325" s="172"/>
      <c r="C325" s="172"/>
      <c r="D325" s="172"/>
      <c r="E325" s="172"/>
      <c r="F325" s="172"/>
      <c r="G325" s="172"/>
      <c r="H325" s="172"/>
      <c r="I325" s="172"/>
      <c r="J325" s="172"/>
    </row>
    <row r="326" spans="2:10" ht="12.75">
      <c r="B326" s="172"/>
      <c r="C326" s="172"/>
      <c r="D326" s="172"/>
      <c r="E326" s="172"/>
      <c r="F326" s="172"/>
      <c r="G326" s="172"/>
      <c r="H326" s="172"/>
      <c r="I326" s="172"/>
      <c r="J326" s="172"/>
    </row>
    <row r="327" spans="2:10" ht="12.75">
      <c r="B327" s="172"/>
      <c r="C327" s="172"/>
      <c r="D327" s="172"/>
      <c r="E327" s="172"/>
      <c r="F327" s="172"/>
      <c r="G327" s="172"/>
      <c r="H327" s="172"/>
      <c r="I327" s="172"/>
      <c r="J327" s="172"/>
    </row>
    <row r="328" spans="2:10" ht="12.75">
      <c r="B328" s="172"/>
      <c r="C328" s="172"/>
      <c r="D328" s="172"/>
      <c r="E328" s="172"/>
      <c r="F328" s="172"/>
      <c r="G328" s="172"/>
      <c r="H328" s="172"/>
      <c r="I328" s="172"/>
      <c r="J328" s="172"/>
    </row>
    <row r="329" spans="2:10" ht="12.75">
      <c r="B329" s="172"/>
      <c r="C329" s="172"/>
      <c r="D329" s="172"/>
      <c r="E329" s="172"/>
      <c r="F329" s="172"/>
      <c r="G329" s="172"/>
      <c r="H329" s="172"/>
      <c r="I329" s="172"/>
      <c r="J329" s="172"/>
    </row>
    <row r="330" spans="2:10" ht="12.75">
      <c r="B330" s="172"/>
      <c r="C330" s="172"/>
      <c r="D330" s="172"/>
      <c r="E330" s="172"/>
      <c r="F330" s="172"/>
      <c r="G330" s="172"/>
      <c r="H330" s="172"/>
      <c r="I330" s="172"/>
      <c r="J330" s="172"/>
    </row>
    <row r="331" spans="2:10" ht="12.75">
      <c r="B331" s="172"/>
      <c r="C331" s="172"/>
      <c r="D331" s="172"/>
      <c r="E331" s="172"/>
      <c r="F331" s="172"/>
      <c r="G331" s="172"/>
      <c r="H331" s="172"/>
      <c r="I331" s="172"/>
      <c r="J331" s="172"/>
    </row>
    <row r="332" spans="2:10" ht="12.75">
      <c r="B332" s="172"/>
      <c r="C332" s="172"/>
      <c r="D332" s="172"/>
      <c r="E332" s="172"/>
      <c r="F332" s="172"/>
      <c r="G332" s="172"/>
      <c r="H332" s="172"/>
      <c r="I332" s="172"/>
      <c r="J332" s="172"/>
    </row>
    <row r="333" spans="2:10" ht="12.75">
      <c r="B333" s="172"/>
      <c r="C333" s="172"/>
      <c r="D333" s="172"/>
      <c r="E333" s="172"/>
      <c r="F333" s="172"/>
      <c r="G333" s="172"/>
      <c r="H333" s="172"/>
      <c r="I333" s="172"/>
      <c r="J333" s="172"/>
    </row>
    <row r="334" spans="2:10" ht="12.75">
      <c r="B334" s="172"/>
      <c r="C334" s="172"/>
      <c r="D334" s="172"/>
      <c r="E334" s="172"/>
      <c r="F334" s="172"/>
      <c r="G334" s="172"/>
      <c r="H334" s="172"/>
      <c r="I334" s="172"/>
      <c r="J334" s="172"/>
    </row>
    <row r="335" spans="2:10" ht="12.75">
      <c r="B335" s="172"/>
      <c r="C335" s="172"/>
      <c r="D335" s="172"/>
      <c r="E335" s="172"/>
      <c r="F335" s="172"/>
      <c r="G335" s="172"/>
      <c r="H335" s="172"/>
      <c r="I335" s="172"/>
      <c r="J335" s="172"/>
    </row>
    <row r="336" spans="2:10" ht="12.75">
      <c r="B336" s="172"/>
      <c r="C336" s="172"/>
      <c r="D336" s="172"/>
      <c r="E336" s="172"/>
      <c r="F336" s="172"/>
      <c r="G336" s="172"/>
      <c r="H336" s="172"/>
      <c r="I336" s="172"/>
      <c r="J336" s="172"/>
    </row>
    <row r="337" spans="2:10" ht="12.75">
      <c r="B337" s="172"/>
      <c r="C337" s="172"/>
      <c r="D337" s="172"/>
      <c r="E337" s="172"/>
      <c r="F337" s="172"/>
      <c r="G337" s="172"/>
      <c r="H337" s="172"/>
      <c r="I337" s="172"/>
      <c r="J337" s="172"/>
    </row>
    <row r="338" spans="2:10" ht="12.75">
      <c r="B338" s="172"/>
      <c r="C338" s="172"/>
      <c r="D338" s="172"/>
      <c r="E338" s="172"/>
      <c r="F338" s="172"/>
      <c r="G338" s="172"/>
      <c r="H338" s="172"/>
      <c r="I338" s="172"/>
      <c r="J338" s="172"/>
    </row>
    <row r="339" spans="2:10" ht="12.75">
      <c r="B339" s="172"/>
      <c r="C339" s="172"/>
      <c r="D339" s="172"/>
      <c r="E339" s="172"/>
      <c r="F339" s="172"/>
      <c r="G339" s="172"/>
      <c r="H339" s="172"/>
      <c r="I339" s="172"/>
      <c r="J339" s="172"/>
    </row>
    <row r="340" spans="2:10" ht="12.75">
      <c r="B340" s="172"/>
      <c r="C340" s="172"/>
      <c r="D340" s="172"/>
      <c r="E340" s="172"/>
      <c r="F340" s="172"/>
      <c r="G340" s="172"/>
      <c r="H340" s="172"/>
      <c r="I340" s="172"/>
      <c r="J340" s="172"/>
    </row>
    <row r="341" spans="2:10" ht="12.75">
      <c r="B341" s="172"/>
      <c r="C341" s="172"/>
      <c r="D341" s="172"/>
      <c r="E341" s="172"/>
      <c r="F341" s="172"/>
      <c r="G341" s="172"/>
      <c r="H341" s="172"/>
      <c r="I341" s="172"/>
      <c r="J341" s="172"/>
    </row>
    <row r="342" spans="2:10" ht="12.75">
      <c r="B342" s="172"/>
      <c r="C342" s="172"/>
      <c r="D342" s="172"/>
      <c r="E342" s="172"/>
      <c r="F342" s="172"/>
      <c r="G342" s="172"/>
      <c r="H342" s="172"/>
      <c r="I342" s="172"/>
      <c r="J342" s="172"/>
    </row>
    <row r="343" spans="2:10" ht="12.75">
      <c r="B343" s="172"/>
      <c r="C343" s="172"/>
      <c r="D343" s="172"/>
      <c r="E343" s="172"/>
      <c r="F343" s="172"/>
      <c r="G343" s="172"/>
      <c r="H343" s="172"/>
      <c r="I343" s="172"/>
      <c r="J343" s="172"/>
    </row>
    <row r="344" spans="2:10" ht="12.75">
      <c r="B344" s="172"/>
      <c r="C344" s="172"/>
      <c r="D344" s="172"/>
      <c r="E344" s="172"/>
      <c r="F344" s="172"/>
      <c r="G344" s="172"/>
      <c r="H344" s="172"/>
      <c r="I344" s="172"/>
      <c r="J344" s="172"/>
    </row>
    <row r="345" spans="2:10" ht="12.75">
      <c r="B345" s="172"/>
      <c r="C345" s="172"/>
      <c r="D345" s="172"/>
      <c r="E345" s="172"/>
      <c r="F345" s="172"/>
      <c r="G345" s="172"/>
      <c r="H345" s="172"/>
      <c r="I345" s="172"/>
      <c r="J345" s="172"/>
    </row>
    <row r="346" spans="2:10" ht="12.75">
      <c r="B346" s="172"/>
      <c r="C346" s="172"/>
      <c r="D346" s="172"/>
      <c r="E346" s="172"/>
      <c r="F346" s="172"/>
      <c r="G346" s="172"/>
      <c r="H346" s="172"/>
      <c r="I346" s="172"/>
      <c r="J346" s="172"/>
    </row>
    <row r="347" spans="2:10" ht="12.75">
      <c r="B347" s="172"/>
      <c r="C347" s="172"/>
      <c r="D347" s="172"/>
      <c r="E347" s="172"/>
      <c r="F347" s="172"/>
      <c r="G347" s="172"/>
      <c r="H347" s="172"/>
      <c r="I347" s="172"/>
      <c r="J347" s="172"/>
    </row>
    <row r="348" spans="2:10" ht="12.75">
      <c r="B348" s="172"/>
      <c r="C348" s="172"/>
      <c r="D348" s="172"/>
      <c r="E348" s="172"/>
      <c r="F348" s="172"/>
      <c r="G348" s="172"/>
      <c r="H348" s="172"/>
      <c r="I348" s="172"/>
      <c r="J348" s="172"/>
    </row>
    <row r="349" spans="2:10" ht="12.75">
      <c r="B349" s="172"/>
      <c r="C349" s="172"/>
      <c r="D349" s="172"/>
      <c r="E349" s="172"/>
      <c r="F349" s="172"/>
      <c r="G349" s="172"/>
      <c r="H349" s="172"/>
      <c r="I349" s="172"/>
      <c r="J349" s="172"/>
    </row>
    <row r="350" spans="2:10" ht="12.75">
      <c r="B350" s="172"/>
      <c r="C350" s="172"/>
      <c r="D350" s="172"/>
      <c r="E350" s="172"/>
      <c r="F350" s="172"/>
      <c r="G350" s="172"/>
      <c r="H350" s="172"/>
      <c r="I350" s="172"/>
      <c r="J350" s="172"/>
    </row>
    <row r="351" spans="2:10" ht="12.75">
      <c r="B351" s="172"/>
      <c r="C351" s="172"/>
      <c r="D351" s="172"/>
      <c r="E351" s="172"/>
      <c r="F351" s="172"/>
      <c r="G351" s="172"/>
      <c r="H351" s="172"/>
      <c r="I351" s="172"/>
      <c r="J351" s="172"/>
    </row>
    <row r="352" spans="2:10" ht="12.75">
      <c r="B352" s="172"/>
      <c r="C352" s="172"/>
      <c r="D352" s="172"/>
      <c r="E352" s="172"/>
      <c r="F352" s="172"/>
      <c r="G352" s="172"/>
      <c r="H352" s="172"/>
      <c r="I352" s="172"/>
      <c r="J352" s="172"/>
    </row>
    <row r="353" spans="2:10" ht="12.75">
      <c r="B353" s="172"/>
      <c r="C353" s="172"/>
      <c r="D353" s="172"/>
      <c r="E353" s="172"/>
      <c r="F353" s="172"/>
      <c r="G353" s="172"/>
      <c r="H353" s="172"/>
      <c r="I353" s="172"/>
      <c r="J353" s="172"/>
    </row>
    <row r="354" spans="2:10" ht="12.75">
      <c r="B354" s="172"/>
      <c r="C354" s="172"/>
      <c r="D354" s="172"/>
      <c r="E354" s="172"/>
      <c r="F354" s="172"/>
      <c r="G354" s="172"/>
      <c r="H354" s="172"/>
      <c r="I354" s="172"/>
      <c r="J354" s="172"/>
    </row>
    <row r="355" spans="2:10" ht="12.75">
      <c r="B355" s="172"/>
      <c r="C355" s="172"/>
      <c r="D355" s="172"/>
      <c r="E355" s="172"/>
      <c r="F355" s="172"/>
      <c r="G355" s="172"/>
      <c r="H355" s="172"/>
      <c r="I355" s="172"/>
      <c r="J355" s="172"/>
    </row>
    <row r="356" spans="2:10" ht="12.75">
      <c r="B356" s="172"/>
      <c r="C356" s="172"/>
      <c r="D356" s="172"/>
      <c r="E356" s="172"/>
      <c r="F356" s="172"/>
      <c r="G356" s="172"/>
      <c r="H356" s="172"/>
      <c r="I356" s="172"/>
      <c r="J356" s="172"/>
    </row>
    <row r="357" spans="2:10" ht="12.75">
      <c r="B357" s="172"/>
      <c r="C357" s="172"/>
      <c r="D357" s="172"/>
      <c r="E357" s="172"/>
      <c r="F357" s="172"/>
      <c r="G357" s="172"/>
      <c r="H357" s="172"/>
      <c r="I357" s="172"/>
      <c r="J357" s="172"/>
    </row>
    <row r="358" spans="2:10" ht="12.75">
      <c r="B358" s="172"/>
      <c r="C358" s="172"/>
      <c r="D358" s="172"/>
      <c r="E358" s="172"/>
      <c r="F358" s="172"/>
      <c r="G358" s="172"/>
      <c r="H358" s="172"/>
      <c r="I358" s="172"/>
      <c r="J358" s="172"/>
    </row>
    <row r="359" spans="2:10" ht="12.75">
      <c r="B359" s="172"/>
      <c r="C359" s="172"/>
      <c r="D359" s="172"/>
      <c r="E359" s="172"/>
      <c r="F359" s="172"/>
      <c r="G359" s="172"/>
      <c r="H359" s="172"/>
      <c r="I359" s="172"/>
      <c r="J359" s="172"/>
    </row>
    <row r="360" spans="2:10" ht="12.75">
      <c r="B360" s="172"/>
      <c r="C360" s="172"/>
      <c r="D360" s="172"/>
      <c r="E360" s="172"/>
      <c r="F360" s="172"/>
      <c r="G360" s="172"/>
      <c r="H360" s="172"/>
      <c r="I360" s="172"/>
      <c r="J360" s="172"/>
    </row>
    <row r="361" spans="2:10" ht="12.75">
      <c r="B361" s="172"/>
      <c r="C361" s="172"/>
      <c r="D361" s="172"/>
      <c r="E361" s="172"/>
      <c r="F361" s="172"/>
      <c r="G361" s="172"/>
      <c r="H361" s="172"/>
      <c r="I361" s="172"/>
      <c r="J361" s="172"/>
    </row>
    <row r="362" spans="2:10" ht="12.75">
      <c r="B362" s="172"/>
      <c r="C362" s="172"/>
      <c r="D362" s="172"/>
      <c r="E362" s="172"/>
      <c r="F362" s="172"/>
      <c r="G362" s="172"/>
      <c r="H362" s="172"/>
      <c r="I362" s="172"/>
      <c r="J362" s="172"/>
    </row>
    <row r="363" spans="2:10" ht="12.75">
      <c r="B363" s="172"/>
      <c r="C363" s="172"/>
      <c r="D363" s="172"/>
      <c r="E363" s="172"/>
      <c r="F363" s="172"/>
      <c r="G363" s="172"/>
      <c r="H363" s="172"/>
      <c r="I363" s="172"/>
      <c r="J363" s="172"/>
    </row>
    <row r="364" spans="2:10" ht="12.75">
      <c r="B364" s="172"/>
      <c r="C364" s="172"/>
      <c r="D364" s="172"/>
      <c r="E364" s="172"/>
      <c r="F364" s="172"/>
      <c r="G364" s="172"/>
      <c r="H364" s="172"/>
      <c r="I364" s="172"/>
      <c r="J364" s="172"/>
    </row>
    <row r="365" spans="2:10" ht="12.75">
      <c r="B365" s="172"/>
      <c r="C365" s="172"/>
      <c r="D365" s="172"/>
      <c r="E365" s="172"/>
      <c r="F365" s="172"/>
      <c r="G365" s="172"/>
      <c r="H365" s="172"/>
      <c r="I365" s="172"/>
      <c r="J365" s="172"/>
    </row>
    <row r="366" spans="2:10" ht="12.75">
      <c r="B366" s="172"/>
      <c r="C366" s="172"/>
      <c r="D366" s="172"/>
      <c r="E366" s="172"/>
      <c r="F366" s="172"/>
      <c r="G366" s="172"/>
      <c r="H366" s="172"/>
      <c r="I366" s="172"/>
      <c r="J366" s="172"/>
    </row>
    <row r="367" spans="2:10" ht="12.75">
      <c r="B367" s="172"/>
      <c r="C367" s="172"/>
      <c r="D367" s="172"/>
      <c r="E367" s="172"/>
      <c r="F367" s="172"/>
      <c r="G367" s="172"/>
      <c r="H367" s="172"/>
      <c r="I367" s="172"/>
      <c r="J367" s="172"/>
    </row>
    <row r="368" spans="2:10" ht="12.75">
      <c r="B368" s="172"/>
      <c r="C368" s="172"/>
      <c r="D368" s="172"/>
      <c r="E368" s="172"/>
      <c r="F368" s="172"/>
      <c r="G368" s="172"/>
      <c r="H368" s="172"/>
      <c r="I368" s="172"/>
      <c r="J368" s="172"/>
    </row>
    <row r="369" spans="2:10" ht="12.75">
      <c r="B369" s="172"/>
      <c r="C369" s="172"/>
      <c r="D369" s="172"/>
      <c r="E369" s="172"/>
      <c r="F369" s="172"/>
      <c r="G369" s="172"/>
      <c r="H369" s="172"/>
      <c r="I369" s="172"/>
      <c r="J369" s="172"/>
    </row>
    <row r="370" spans="2:10" ht="12.75">
      <c r="B370" s="172"/>
      <c r="C370" s="172"/>
      <c r="D370" s="172"/>
      <c r="E370" s="172"/>
      <c r="F370" s="172"/>
      <c r="G370" s="172"/>
      <c r="H370" s="172"/>
      <c r="I370" s="172"/>
      <c r="J370" s="172"/>
    </row>
    <row r="371" spans="2:10" ht="12.75">
      <c r="B371" s="172"/>
      <c r="C371" s="172"/>
      <c r="D371" s="172"/>
      <c r="E371" s="172"/>
      <c r="F371" s="172"/>
      <c r="G371" s="172"/>
      <c r="H371" s="172"/>
      <c r="I371" s="172"/>
      <c r="J371" s="172"/>
    </row>
    <row r="372" spans="2:10" ht="12.75">
      <c r="B372" s="172"/>
      <c r="C372" s="172"/>
      <c r="D372" s="172"/>
      <c r="E372" s="172"/>
      <c r="F372" s="172"/>
      <c r="G372" s="172"/>
      <c r="H372" s="172"/>
      <c r="I372" s="172"/>
      <c r="J372" s="172"/>
    </row>
    <row r="373" spans="2:10" ht="12.75">
      <c r="B373" s="172"/>
      <c r="C373" s="172"/>
      <c r="D373" s="172"/>
      <c r="E373" s="172"/>
      <c r="F373" s="172"/>
      <c r="G373" s="172"/>
      <c r="H373" s="172"/>
      <c r="I373" s="172"/>
      <c r="J373" s="172"/>
    </row>
    <row r="374" spans="2:10" ht="12.75">
      <c r="B374" s="172"/>
      <c r="C374" s="172"/>
      <c r="D374" s="172"/>
      <c r="E374" s="172"/>
      <c r="F374" s="172"/>
      <c r="G374" s="172"/>
      <c r="H374" s="172"/>
      <c r="I374" s="172"/>
      <c r="J374" s="172"/>
    </row>
    <row r="375" spans="2:10" ht="12.75">
      <c r="B375" s="172"/>
      <c r="C375" s="172"/>
      <c r="D375" s="172"/>
      <c r="E375" s="172"/>
      <c r="F375" s="172"/>
      <c r="G375" s="172"/>
      <c r="H375" s="172"/>
      <c r="I375" s="172"/>
      <c r="J375" s="172"/>
    </row>
    <row r="376" spans="2:10" ht="12.75">
      <c r="B376" s="172"/>
      <c r="C376" s="172"/>
      <c r="D376" s="172"/>
      <c r="E376" s="172"/>
      <c r="F376" s="172"/>
      <c r="G376" s="172"/>
      <c r="H376" s="172"/>
      <c r="I376" s="172"/>
      <c r="J376" s="172"/>
    </row>
    <row r="377" spans="2:10" ht="12.75">
      <c r="B377" s="172"/>
      <c r="C377" s="172"/>
      <c r="D377" s="172"/>
      <c r="E377" s="172"/>
      <c r="F377" s="172"/>
      <c r="G377" s="172"/>
      <c r="H377" s="172"/>
      <c r="I377" s="172"/>
      <c r="J377" s="172"/>
    </row>
    <row r="378" spans="2:10" ht="12.75">
      <c r="B378" s="172"/>
      <c r="C378" s="172"/>
      <c r="D378" s="172"/>
      <c r="E378" s="172"/>
      <c r="F378" s="172"/>
      <c r="G378" s="172"/>
      <c r="H378" s="172"/>
      <c r="I378" s="172"/>
      <c r="J378" s="172"/>
    </row>
    <row r="379" spans="2:10" ht="12.75">
      <c r="B379" s="172"/>
      <c r="C379" s="172"/>
      <c r="D379" s="172"/>
      <c r="E379" s="172"/>
      <c r="F379" s="172"/>
      <c r="G379" s="172"/>
      <c r="H379" s="172"/>
      <c r="I379" s="172"/>
      <c r="J379" s="172"/>
    </row>
    <row r="380" spans="2:10" ht="12.75">
      <c r="B380" s="172"/>
      <c r="C380" s="172"/>
      <c r="D380" s="172"/>
      <c r="E380" s="172"/>
      <c r="F380" s="172"/>
      <c r="G380" s="172"/>
      <c r="H380" s="172"/>
      <c r="I380" s="172"/>
      <c r="J380" s="172"/>
    </row>
    <row r="381" spans="2:10" ht="12.75">
      <c r="B381" s="172"/>
      <c r="C381" s="172"/>
      <c r="D381" s="172"/>
      <c r="E381" s="172"/>
      <c r="F381" s="172"/>
      <c r="G381" s="172"/>
      <c r="H381" s="172"/>
      <c r="I381" s="172"/>
      <c r="J381" s="172"/>
    </row>
    <row r="382" spans="2:10" ht="12.75">
      <c r="B382" s="172"/>
      <c r="C382" s="172"/>
      <c r="D382" s="172"/>
      <c r="E382" s="172"/>
      <c r="F382" s="172"/>
      <c r="G382" s="172"/>
      <c r="H382" s="172"/>
      <c r="I382" s="172"/>
      <c r="J382" s="172"/>
    </row>
    <row r="383" spans="2:10" ht="12.75">
      <c r="B383" s="172"/>
      <c r="C383" s="172"/>
      <c r="D383" s="172"/>
      <c r="E383" s="172"/>
      <c r="F383" s="172"/>
      <c r="G383" s="172"/>
      <c r="H383" s="172"/>
      <c r="I383" s="172"/>
      <c r="J383" s="172"/>
    </row>
    <row r="384" spans="2:10" ht="12.75">
      <c r="B384" s="172"/>
      <c r="C384" s="172"/>
      <c r="D384" s="172"/>
      <c r="E384" s="172"/>
      <c r="F384" s="172"/>
      <c r="G384" s="172"/>
      <c r="H384" s="172"/>
      <c r="I384" s="172"/>
      <c r="J384" s="172"/>
    </row>
    <row r="385" spans="2:10" ht="12.75">
      <c r="B385" s="172"/>
      <c r="C385" s="172"/>
      <c r="D385" s="172"/>
      <c r="E385" s="172"/>
      <c r="F385" s="172"/>
      <c r="G385" s="172"/>
      <c r="H385" s="172"/>
      <c r="I385" s="172"/>
      <c r="J385" s="172"/>
    </row>
    <row r="386" spans="2:10" ht="12.75">
      <c r="B386" s="172"/>
      <c r="C386" s="172"/>
      <c r="D386" s="172"/>
      <c r="E386" s="172"/>
      <c r="F386" s="172"/>
      <c r="G386" s="172"/>
      <c r="H386" s="172"/>
      <c r="I386" s="172"/>
      <c r="J386" s="172"/>
    </row>
    <row r="387" spans="2:10" ht="12.75">
      <c r="B387" s="172"/>
      <c r="C387" s="172"/>
      <c r="D387" s="172"/>
      <c r="E387" s="172"/>
      <c r="F387" s="172"/>
      <c r="G387" s="172"/>
      <c r="H387" s="172"/>
      <c r="I387" s="172"/>
      <c r="J387" s="172"/>
    </row>
    <row r="388" spans="2:10" ht="12.75">
      <c r="B388" s="172"/>
      <c r="C388" s="172"/>
      <c r="D388" s="172"/>
      <c r="E388" s="172"/>
      <c r="F388" s="172"/>
      <c r="G388" s="172"/>
      <c r="H388" s="172"/>
      <c r="I388" s="172"/>
      <c r="J388" s="172"/>
    </row>
    <row r="389" spans="2:10" ht="12.75">
      <c r="B389" s="172"/>
      <c r="C389" s="172"/>
      <c r="D389" s="172"/>
      <c r="E389" s="172"/>
      <c r="F389" s="172"/>
      <c r="G389" s="172"/>
      <c r="H389" s="172"/>
      <c r="I389" s="172"/>
      <c r="J389" s="172"/>
    </row>
    <row r="390" spans="2:10" ht="12.75">
      <c r="B390" s="172"/>
      <c r="C390" s="172"/>
      <c r="D390" s="172"/>
      <c r="E390" s="172"/>
      <c r="F390" s="172"/>
      <c r="G390" s="172"/>
      <c r="H390" s="172"/>
      <c r="I390" s="172"/>
      <c r="J390" s="172"/>
    </row>
    <row r="391" spans="2:10" ht="12.75">
      <c r="B391" s="172"/>
      <c r="C391" s="172"/>
      <c r="D391" s="172"/>
      <c r="E391" s="172"/>
      <c r="F391" s="172"/>
      <c r="G391" s="172"/>
      <c r="H391" s="172"/>
      <c r="I391" s="172"/>
      <c r="J391" s="172"/>
    </row>
    <row r="392" spans="2:10" ht="12.75">
      <c r="B392" s="172"/>
      <c r="C392" s="172"/>
      <c r="D392" s="172"/>
      <c r="E392" s="172"/>
      <c r="F392" s="172"/>
      <c r="G392" s="172"/>
      <c r="H392" s="172"/>
      <c r="I392" s="172"/>
      <c r="J392" s="172"/>
    </row>
    <row r="393" spans="2:10" ht="12.75">
      <c r="B393" s="172"/>
      <c r="C393" s="172"/>
      <c r="D393" s="172"/>
      <c r="E393" s="172"/>
      <c r="F393" s="172"/>
      <c r="G393" s="172"/>
      <c r="H393" s="172"/>
      <c r="I393" s="172"/>
      <c r="J393" s="172"/>
    </row>
    <row r="394" spans="2:10" ht="12.75">
      <c r="B394" s="172"/>
      <c r="C394" s="172"/>
      <c r="D394" s="172"/>
      <c r="E394" s="172"/>
      <c r="F394" s="172"/>
      <c r="G394" s="172"/>
      <c r="H394" s="172"/>
      <c r="I394" s="172"/>
      <c r="J394" s="172"/>
    </row>
    <row r="395" spans="2:10" ht="12.75">
      <c r="B395" s="172"/>
      <c r="C395" s="172"/>
      <c r="D395" s="172"/>
      <c r="E395" s="172"/>
      <c r="F395" s="172"/>
      <c r="G395" s="172"/>
      <c r="H395" s="172"/>
      <c r="I395" s="172"/>
      <c r="J395" s="172"/>
    </row>
    <row r="396" spans="2:10" ht="12.75">
      <c r="B396" s="172"/>
      <c r="C396" s="172"/>
      <c r="D396" s="172"/>
      <c r="E396" s="172"/>
      <c r="F396" s="172"/>
      <c r="G396" s="172"/>
      <c r="H396" s="172"/>
      <c r="I396" s="172"/>
      <c r="J396" s="172"/>
    </row>
    <row r="397" spans="2:10" ht="12.75">
      <c r="B397" s="172"/>
      <c r="C397" s="172"/>
      <c r="D397" s="172"/>
      <c r="E397" s="172"/>
      <c r="F397" s="172"/>
      <c r="G397" s="172"/>
      <c r="H397" s="172"/>
      <c r="I397" s="172"/>
      <c r="J397" s="172"/>
    </row>
    <row r="398" spans="2:10" ht="12.75">
      <c r="B398" s="172"/>
      <c r="C398" s="172"/>
      <c r="D398" s="172"/>
      <c r="E398" s="172"/>
      <c r="F398" s="172"/>
      <c r="G398" s="172"/>
      <c r="H398" s="172"/>
      <c r="I398" s="172"/>
      <c r="J398" s="172"/>
    </row>
    <row r="399" spans="2:10" ht="12.75">
      <c r="B399" s="172"/>
      <c r="C399" s="172"/>
      <c r="D399" s="172"/>
      <c r="E399" s="172"/>
      <c r="F399" s="172"/>
      <c r="G399" s="172"/>
      <c r="H399" s="172"/>
      <c r="I399" s="172"/>
      <c r="J399" s="172"/>
    </row>
    <row r="400" spans="2:10" ht="12.75">
      <c r="B400" s="172"/>
      <c r="C400" s="172"/>
      <c r="D400" s="172"/>
      <c r="E400" s="172"/>
      <c r="F400" s="172"/>
      <c r="G400" s="172"/>
      <c r="H400" s="172"/>
      <c r="I400" s="172"/>
      <c r="J400" s="172"/>
    </row>
    <row r="401" spans="2:10" ht="12.75">
      <c r="B401" s="172"/>
      <c r="C401" s="172"/>
      <c r="D401" s="172"/>
      <c r="E401" s="172"/>
      <c r="F401" s="172"/>
      <c r="G401" s="172"/>
      <c r="H401" s="172"/>
      <c r="I401" s="172"/>
      <c r="J401" s="172"/>
    </row>
    <row r="402" spans="2:10" ht="12.75">
      <c r="B402" s="172"/>
      <c r="C402" s="172"/>
      <c r="D402" s="172"/>
      <c r="E402" s="172"/>
      <c r="F402" s="172"/>
      <c r="G402" s="172"/>
      <c r="H402" s="172"/>
      <c r="I402" s="172"/>
      <c r="J402" s="172"/>
    </row>
    <row r="403" spans="2:10" ht="12.75">
      <c r="B403" s="172"/>
      <c r="C403" s="172"/>
      <c r="D403" s="172"/>
      <c r="E403" s="172"/>
      <c r="F403" s="172"/>
      <c r="G403" s="172"/>
      <c r="H403" s="172"/>
      <c r="I403" s="172"/>
      <c r="J403" s="172"/>
    </row>
    <row r="404" spans="2:10" ht="12.75">
      <c r="B404" s="172"/>
      <c r="C404" s="172"/>
      <c r="D404" s="172"/>
      <c r="E404" s="172"/>
      <c r="F404" s="172"/>
      <c r="G404" s="172"/>
      <c r="H404" s="172"/>
      <c r="I404" s="172"/>
      <c r="J404" s="172"/>
    </row>
    <row r="405" spans="2:10" ht="12.75">
      <c r="B405" s="172"/>
      <c r="C405" s="172"/>
      <c r="D405" s="172"/>
      <c r="E405" s="172"/>
      <c r="F405" s="172"/>
      <c r="G405" s="172"/>
      <c r="H405" s="172"/>
      <c r="I405" s="172"/>
      <c r="J405" s="172"/>
    </row>
    <row r="406" spans="2:10" ht="12.75">
      <c r="B406" s="172"/>
      <c r="C406" s="172"/>
      <c r="D406" s="172"/>
      <c r="E406" s="172"/>
      <c r="F406" s="172"/>
      <c r="G406" s="172"/>
      <c r="H406" s="172"/>
      <c r="I406" s="172"/>
      <c r="J406" s="172"/>
    </row>
    <row r="407" spans="2:10" ht="12.75">
      <c r="B407" s="172"/>
      <c r="C407" s="172"/>
      <c r="D407" s="172"/>
      <c r="E407" s="172"/>
      <c r="F407" s="172"/>
      <c r="G407" s="172"/>
      <c r="H407" s="172"/>
      <c r="I407" s="172"/>
      <c r="J407" s="172"/>
    </row>
    <row r="408" spans="2:10" ht="12.75">
      <c r="B408" s="172"/>
      <c r="C408" s="172"/>
      <c r="D408" s="172"/>
      <c r="E408" s="172"/>
      <c r="F408" s="172"/>
      <c r="G408" s="172"/>
      <c r="H408" s="172"/>
      <c r="I408" s="172"/>
      <c r="J408" s="172"/>
    </row>
    <row r="409" spans="2:10" ht="12.75">
      <c r="B409" s="172"/>
      <c r="C409" s="172"/>
      <c r="D409" s="172"/>
      <c r="E409" s="172"/>
      <c r="F409" s="172"/>
      <c r="G409" s="172"/>
      <c r="H409" s="172"/>
      <c r="I409" s="172"/>
      <c r="J409" s="172"/>
    </row>
    <row r="410" spans="2:10" ht="12.75">
      <c r="B410" s="172"/>
      <c r="C410" s="172"/>
      <c r="D410" s="172"/>
      <c r="E410" s="172"/>
      <c r="F410" s="172"/>
      <c r="G410" s="172"/>
      <c r="H410" s="172"/>
      <c r="I410" s="172"/>
      <c r="J410" s="172"/>
    </row>
    <row r="411" spans="2:10" ht="12.75">
      <c r="B411" s="172"/>
      <c r="C411" s="172"/>
      <c r="D411" s="172"/>
      <c r="E411" s="172"/>
      <c r="F411" s="172"/>
      <c r="G411" s="172"/>
      <c r="H411" s="172"/>
      <c r="I411" s="172"/>
      <c r="J411" s="172"/>
    </row>
    <row r="412" spans="2:10" ht="12.75">
      <c r="B412" s="172"/>
      <c r="C412" s="172"/>
      <c r="D412" s="172"/>
      <c r="E412" s="172"/>
      <c r="F412" s="172"/>
      <c r="G412" s="172"/>
      <c r="H412" s="172"/>
      <c r="I412" s="172"/>
      <c r="J412" s="172"/>
    </row>
    <row r="413" spans="2:10" ht="12.75">
      <c r="B413" s="172"/>
      <c r="C413" s="172"/>
      <c r="D413" s="172"/>
      <c r="E413" s="172"/>
      <c r="F413" s="172"/>
      <c r="G413" s="172"/>
      <c r="H413" s="172"/>
      <c r="I413" s="172"/>
      <c r="J413" s="172"/>
    </row>
    <row r="414" spans="2:10" ht="12.75">
      <c r="B414" s="172"/>
      <c r="C414" s="172"/>
      <c r="D414" s="172"/>
      <c r="E414" s="172"/>
      <c r="F414" s="172"/>
      <c r="G414" s="172"/>
      <c r="H414" s="172"/>
      <c r="I414" s="172"/>
      <c r="J414" s="172"/>
    </row>
    <row r="415" spans="2:10" ht="12.75">
      <c r="B415" s="172"/>
      <c r="C415" s="172"/>
      <c r="D415" s="172"/>
      <c r="E415" s="172"/>
      <c r="F415" s="172"/>
      <c r="G415" s="172"/>
      <c r="H415" s="172"/>
      <c r="I415" s="172"/>
      <c r="J415" s="172"/>
    </row>
    <row r="416" spans="2:10" ht="12.75">
      <c r="B416" s="172"/>
      <c r="C416" s="172"/>
      <c r="D416" s="172"/>
      <c r="E416" s="172"/>
      <c r="F416" s="172"/>
      <c r="G416" s="172"/>
      <c r="H416" s="172"/>
      <c r="I416" s="172"/>
      <c r="J416" s="172"/>
    </row>
    <row r="417" spans="2:10" ht="12.75">
      <c r="B417" s="172"/>
      <c r="C417" s="172"/>
      <c r="D417" s="172"/>
      <c r="E417" s="172"/>
      <c r="F417" s="172"/>
      <c r="G417" s="172"/>
      <c r="H417" s="172"/>
      <c r="I417" s="172"/>
      <c r="J417" s="172"/>
    </row>
    <row r="418" spans="2:10" ht="12.75">
      <c r="B418" s="172"/>
      <c r="C418" s="172"/>
      <c r="D418" s="172"/>
      <c r="E418" s="172"/>
      <c r="F418" s="172"/>
      <c r="G418" s="172"/>
      <c r="H418" s="172"/>
      <c r="I418" s="172"/>
      <c r="J418" s="172"/>
    </row>
    <row r="419" spans="2:10" ht="12.75">
      <c r="B419" s="172"/>
      <c r="C419" s="172"/>
      <c r="D419" s="172"/>
      <c r="E419" s="172"/>
      <c r="F419" s="172"/>
      <c r="G419" s="172"/>
      <c r="H419" s="172"/>
      <c r="I419" s="172"/>
      <c r="J419" s="172"/>
    </row>
    <row r="420" spans="2:10" ht="12.75">
      <c r="B420" s="172"/>
      <c r="C420" s="172"/>
      <c r="D420" s="172"/>
      <c r="E420" s="172"/>
      <c r="F420" s="172"/>
      <c r="G420" s="172"/>
      <c r="H420" s="172"/>
      <c r="I420" s="172"/>
      <c r="J420" s="172"/>
    </row>
    <row r="421" spans="2:10" ht="12.75">
      <c r="B421" s="172"/>
      <c r="C421" s="172"/>
      <c r="D421" s="172"/>
      <c r="E421" s="172"/>
      <c r="F421" s="172"/>
      <c r="G421" s="172"/>
      <c r="H421" s="172"/>
      <c r="I421" s="172"/>
      <c r="J421" s="172"/>
    </row>
    <row r="422" spans="2:10" ht="12.75">
      <c r="B422" s="172"/>
      <c r="C422" s="172"/>
      <c r="D422" s="172"/>
      <c r="E422" s="172"/>
      <c r="F422" s="172"/>
      <c r="G422" s="172"/>
      <c r="H422" s="172"/>
      <c r="I422" s="172"/>
      <c r="J422" s="172"/>
    </row>
    <row r="423" spans="2:10" ht="12.75">
      <c r="B423" s="172"/>
      <c r="C423" s="172"/>
      <c r="D423" s="172"/>
      <c r="E423" s="172"/>
      <c r="F423" s="172"/>
      <c r="G423" s="172"/>
      <c r="H423" s="172"/>
      <c r="I423" s="172"/>
      <c r="J423" s="172"/>
    </row>
    <row r="424" spans="2:10" ht="12.75">
      <c r="B424" s="172"/>
      <c r="C424" s="172"/>
      <c r="D424" s="172"/>
      <c r="E424" s="172"/>
      <c r="F424" s="172"/>
      <c r="G424" s="172"/>
      <c r="H424" s="172"/>
      <c r="I424" s="172"/>
      <c r="J424" s="172"/>
    </row>
    <row r="425" spans="2:10" ht="12.75">
      <c r="B425" s="172"/>
      <c r="C425" s="172"/>
      <c r="D425" s="172"/>
      <c r="E425" s="172"/>
      <c r="F425" s="172"/>
      <c r="G425" s="172"/>
      <c r="H425" s="172"/>
      <c r="I425" s="172"/>
      <c r="J425" s="172"/>
    </row>
    <row r="426" spans="2:10" ht="12.75">
      <c r="B426" s="172"/>
      <c r="C426" s="172"/>
      <c r="D426" s="172"/>
      <c r="E426" s="172"/>
      <c r="F426" s="172"/>
      <c r="G426" s="172"/>
      <c r="H426" s="172"/>
      <c r="I426" s="172"/>
      <c r="J426" s="172"/>
    </row>
    <row r="427" spans="2:10" ht="12.75">
      <c r="B427" s="172"/>
      <c r="C427" s="172"/>
      <c r="D427" s="172"/>
      <c r="E427" s="172"/>
      <c r="F427" s="172"/>
      <c r="G427" s="172"/>
      <c r="H427" s="172"/>
      <c r="I427" s="172"/>
      <c r="J427" s="172"/>
    </row>
    <row r="428" spans="2:10" ht="12.75">
      <c r="B428" s="172"/>
      <c r="C428" s="172"/>
      <c r="D428" s="172"/>
      <c r="E428" s="172"/>
      <c r="F428" s="172"/>
      <c r="G428" s="172"/>
      <c r="H428" s="172"/>
      <c r="I428" s="172"/>
      <c r="J428" s="172"/>
    </row>
    <row r="429" spans="2:10" ht="12.75">
      <c r="B429" s="172"/>
      <c r="C429" s="172"/>
      <c r="D429" s="172"/>
      <c r="E429" s="172"/>
      <c r="F429" s="172"/>
      <c r="G429" s="172"/>
      <c r="H429" s="172"/>
      <c r="I429" s="172"/>
      <c r="J429" s="172"/>
    </row>
    <row r="430" spans="2:10" ht="12.75">
      <c r="B430" s="172"/>
      <c r="C430" s="172"/>
      <c r="D430" s="172"/>
      <c r="E430" s="172"/>
      <c r="F430" s="172"/>
      <c r="G430" s="172"/>
      <c r="H430" s="172"/>
      <c r="I430" s="172"/>
      <c r="J430" s="172"/>
    </row>
    <row r="431" spans="2:10" ht="12.75">
      <c r="B431" s="172"/>
      <c r="C431" s="172"/>
      <c r="D431" s="172"/>
      <c r="E431" s="172"/>
      <c r="F431" s="172"/>
      <c r="G431" s="172"/>
      <c r="H431" s="172"/>
      <c r="I431" s="172"/>
      <c r="J431" s="172"/>
    </row>
    <row r="432" spans="2:10" ht="12.75">
      <c r="B432" s="172"/>
      <c r="C432" s="172"/>
      <c r="D432" s="172"/>
      <c r="E432" s="172"/>
      <c r="F432" s="172"/>
      <c r="G432" s="172"/>
      <c r="H432" s="172"/>
      <c r="I432" s="172"/>
      <c r="J432" s="172"/>
    </row>
    <row r="433" spans="2:10" ht="12.75">
      <c r="B433" s="172"/>
      <c r="C433" s="172"/>
      <c r="D433" s="172"/>
      <c r="E433" s="172"/>
      <c r="F433" s="172"/>
      <c r="G433" s="172"/>
      <c r="H433" s="172"/>
      <c r="I433" s="172"/>
      <c r="J433" s="172"/>
    </row>
    <row r="434" spans="2:10" ht="12.75">
      <c r="B434" s="172"/>
      <c r="C434" s="172"/>
      <c r="D434" s="172"/>
      <c r="E434" s="172"/>
      <c r="F434" s="172"/>
      <c r="G434" s="172"/>
      <c r="H434" s="172"/>
      <c r="I434" s="172"/>
      <c r="J434" s="172"/>
    </row>
    <row r="435" spans="2:10" ht="12.75">
      <c r="B435" s="172"/>
      <c r="C435" s="172"/>
      <c r="D435" s="172"/>
      <c r="E435" s="172"/>
      <c r="F435" s="172"/>
      <c r="G435" s="172"/>
      <c r="H435" s="172"/>
      <c r="I435" s="172"/>
      <c r="J435" s="172"/>
    </row>
    <row r="436" spans="2:10" ht="12.75">
      <c r="B436" s="172"/>
      <c r="C436" s="172"/>
      <c r="D436" s="172"/>
      <c r="E436" s="172"/>
      <c r="F436" s="172"/>
      <c r="G436" s="172"/>
      <c r="H436" s="172"/>
      <c r="I436" s="172"/>
      <c r="J436" s="172"/>
    </row>
    <row r="437" spans="2:10" ht="12.75">
      <c r="B437" s="172"/>
      <c r="C437" s="172"/>
      <c r="D437" s="172"/>
      <c r="E437" s="172"/>
      <c r="F437" s="172"/>
      <c r="G437" s="172"/>
      <c r="H437" s="172"/>
      <c r="I437" s="172"/>
      <c r="J437" s="172"/>
    </row>
    <row r="438" spans="2:10" ht="12.75">
      <c r="B438" s="172"/>
      <c r="C438" s="172"/>
      <c r="D438" s="172"/>
      <c r="E438" s="172"/>
      <c r="F438" s="172"/>
      <c r="G438" s="172"/>
      <c r="H438" s="172"/>
      <c r="I438" s="172"/>
      <c r="J438" s="172"/>
    </row>
    <row r="439" spans="2:10" ht="12.75">
      <c r="B439" s="172"/>
      <c r="C439" s="172"/>
      <c r="D439" s="172"/>
      <c r="E439" s="172"/>
      <c r="F439" s="172"/>
      <c r="G439" s="172"/>
      <c r="H439" s="172"/>
      <c r="I439" s="172"/>
      <c r="J439" s="172"/>
    </row>
    <row r="440" spans="2:10" ht="12.75">
      <c r="B440" s="172"/>
      <c r="C440" s="172"/>
      <c r="D440" s="172"/>
      <c r="E440" s="172"/>
      <c r="F440" s="172"/>
      <c r="G440" s="172"/>
      <c r="H440" s="172"/>
      <c r="I440" s="172"/>
      <c r="J440" s="172"/>
    </row>
    <row r="441" spans="2:10" ht="12.75">
      <c r="B441" s="172"/>
      <c r="C441" s="172"/>
      <c r="D441" s="172"/>
      <c r="E441" s="172"/>
      <c r="F441" s="172"/>
      <c r="G441" s="172"/>
      <c r="H441" s="172"/>
      <c r="I441" s="172"/>
      <c r="J441" s="172"/>
    </row>
    <row r="442" spans="2:10" ht="12.75">
      <c r="B442" s="172"/>
      <c r="C442" s="172"/>
      <c r="D442" s="172"/>
      <c r="E442" s="172"/>
      <c r="F442" s="172"/>
      <c r="G442" s="172"/>
      <c r="H442" s="172"/>
      <c r="I442" s="172"/>
      <c r="J442" s="172"/>
    </row>
    <row r="443" spans="2:10" ht="12.75">
      <c r="B443" s="172"/>
      <c r="C443" s="172"/>
      <c r="D443" s="172"/>
      <c r="E443" s="172"/>
      <c r="F443" s="172"/>
      <c r="G443" s="172"/>
      <c r="H443" s="172"/>
      <c r="I443" s="172"/>
      <c r="J443" s="172"/>
    </row>
    <row r="444" spans="2:10" ht="12.75">
      <c r="B444" s="172"/>
      <c r="C444" s="172"/>
      <c r="D444" s="172"/>
      <c r="E444" s="172"/>
      <c r="F444" s="172"/>
      <c r="G444" s="172"/>
      <c r="H444" s="172"/>
      <c r="I444" s="172"/>
      <c r="J444" s="172"/>
    </row>
    <row r="445" spans="2:10" ht="12.75">
      <c r="B445" s="172"/>
      <c r="C445" s="172"/>
      <c r="D445" s="172"/>
      <c r="E445" s="172"/>
      <c r="F445" s="172"/>
      <c r="G445" s="172"/>
      <c r="H445" s="172"/>
      <c r="I445" s="172"/>
      <c r="J445" s="172"/>
    </row>
    <row r="446" spans="2:10" ht="12.75">
      <c r="B446" s="172"/>
      <c r="C446" s="172"/>
      <c r="D446" s="172"/>
      <c r="E446" s="172"/>
      <c r="F446" s="172"/>
      <c r="G446" s="172"/>
      <c r="H446" s="172"/>
      <c r="I446" s="172"/>
      <c r="J446" s="172"/>
    </row>
    <row r="447" spans="2:10" ht="12.75">
      <c r="B447" s="172"/>
      <c r="C447" s="172"/>
      <c r="D447" s="172"/>
      <c r="E447" s="172"/>
      <c r="F447" s="172"/>
      <c r="G447" s="172"/>
      <c r="H447" s="172"/>
      <c r="I447" s="172"/>
      <c r="J447" s="172"/>
    </row>
    <row r="448" spans="2:10" ht="12.75">
      <c r="B448" s="172"/>
      <c r="C448" s="172"/>
      <c r="D448" s="172"/>
      <c r="E448" s="172"/>
      <c r="F448" s="172"/>
      <c r="G448" s="172"/>
      <c r="H448" s="172"/>
      <c r="I448" s="172"/>
      <c r="J448" s="172"/>
    </row>
    <row r="449" spans="2:10" ht="12.75">
      <c r="B449" s="172"/>
      <c r="C449" s="172"/>
      <c r="D449" s="172"/>
      <c r="E449" s="172"/>
      <c r="F449" s="172"/>
      <c r="G449" s="172"/>
      <c r="H449" s="172"/>
      <c r="I449" s="172"/>
      <c r="J449" s="172"/>
    </row>
    <row r="450" spans="2:10" ht="12.75">
      <c r="B450" s="172"/>
      <c r="C450" s="172"/>
      <c r="D450" s="172"/>
      <c r="E450" s="172"/>
      <c r="F450" s="172"/>
      <c r="G450" s="172"/>
      <c r="H450" s="172"/>
      <c r="I450" s="172"/>
      <c r="J450" s="172"/>
    </row>
    <row r="451" spans="2:10" ht="12.75">
      <c r="B451" s="172"/>
      <c r="C451" s="172"/>
      <c r="D451" s="172"/>
      <c r="E451" s="172"/>
      <c r="F451" s="172"/>
      <c r="G451" s="172"/>
      <c r="H451" s="172"/>
      <c r="I451" s="172"/>
      <c r="J451" s="172"/>
    </row>
    <row r="452" spans="2:10" ht="12.75">
      <c r="B452" s="172"/>
      <c r="C452" s="172"/>
      <c r="D452" s="172"/>
      <c r="E452" s="172"/>
      <c r="F452" s="172"/>
      <c r="G452" s="172"/>
      <c r="H452" s="172"/>
      <c r="I452" s="172"/>
      <c r="J452" s="172"/>
    </row>
    <row r="453" spans="2:10" ht="12.75">
      <c r="B453" s="172"/>
      <c r="C453" s="172"/>
      <c r="D453" s="172"/>
      <c r="E453" s="172"/>
      <c r="F453" s="172"/>
      <c r="G453" s="172"/>
      <c r="H453" s="172"/>
      <c r="I453" s="172"/>
      <c r="J453" s="172"/>
    </row>
    <row r="454" spans="2:10" ht="12.75">
      <c r="B454" s="172"/>
      <c r="C454" s="172"/>
      <c r="D454" s="172"/>
      <c r="E454" s="172"/>
      <c r="F454" s="172"/>
      <c r="G454" s="172"/>
      <c r="H454" s="172"/>
      <c r="I454" s="172"/>
      <c r="J454" s="172"/>
    </row>
    <row r="455" spans="2:10" ht="12.75">
      <c r="B455" s="172"/>
      <c r="C455" s="172"/>
      <c r="D455" s="172"/>
      <c r="E455" s="172"/>
      <c r="F455" s="172"/>
      <c r="G455" s="172"/>
      <c r="H455" s="172"/>
      <c r="I455" s="172"/>
      <c r="J455" s="172"/>
    </row>
    <row r="456" spans="2:10" ht="12.75">
      <c r="B456" s="172"/>
      <c r="C456" s="172"/>
      <c r="D456" s="172"/>
      <c r="E456" s="172"/>
      <c r="F456" s="172"/>
      <c r="G456" s="172"/>
      <c r="H456" s="172"/>
      <c r="I456" s="172"/>
      <c r="J456" s="172"/>
    </row>
    <row r="457" spans="2:10" ht="12.75">
      <c r="B457" s="172"/>
      <c r="C457" s="172"/>
      <c r="D457" s="172"/>
      <c r="E457" s="172"/>
      <c r="F457" s="172"/>
      <c r="G457" s="172"/>
      <c r="H457" s="172"/>
      <c r="I457" s="172"/>
      <c r="J457" s="172"/>
    </row>
    <row r="458" spans="2:10" ht="12.75">
      <c r="B458" s="172"/>
      <c r="C458" s="172"/>
      <c r="D458" s="172"/>
      <c r="E458" s="172"/>
      <c r="F458" s="172"/>
      <c r="G458" s="172"/>
      <c r="H458" s="172"/>
      <c r="I458" s="172"/>
      <c r="J458" s="172"/>
    </row>
    <row r="459" spans="2:10" ht="12.75">
      <c r="B459" s="172"/>
      <c r="C459" s="172"/>
      <c r="D459" s="172"/>
      <c r="E459" s="172"/>
      <c r="F459" s="172"/>
      <c r="G459" s="172"/>
      <c r="H459" s="172"/>
      <c r="I459" s="172"/>
      <c r="J459" s="172"/>
    </row>
    <row r="460" spans="2:10" ht="12.75">
      <c r="B460" s="172"/>
      <c r="C460" s="172"/>
      <c r="D460" s="172"/>
      <c r="E460" s="172"/>
      <c r="F460" s="172"/>
      <c r="G460" s="172"/>
      <c r="H460" s="172"/>
      <c r="I460" s="172"/>
      <c r="J460" s="172"/>
    </row>
    <row r="461" spans="2:10" ht="12.75">
      <c r="B461" s="172"/>
      <c r="C461" s="172"/>
      <c r="D461" s="172"/>
      <c r="E461" s="172"/>
      <c r="F461" s="172"/>
      <c r="G461" s="172"/>
      <c r="H461" s="172"/>
      <c r="I461" s="172"/>
      <c r="J461" s="172"/>
    </row>
    <row r="462" spans="2:10" ht="12.75">
      <c r="B462" s="172"/>
      <c r="C462" s="172"/>
      <c r="D462" s="172"/>
      <c r="E462" s="172"/>
      <c r="F462" s="172"/>
      <c r="G462" s="172"/>
      <c r="H462" s="172"/>
      <c r="I462" s="172"/>
      <c r="J462" s="172"/>
    </row>
    <row r="463" spans="2:10" ht="12.75">
      <c r="B463" s="172"/>
      <c r="C463" s="172"/>
      <c r="D463" s="172"/>
      <c r="E463" s="172"/>
      <c r="F463" s="172"/>
      <c r="G463" s="172"/>
      <c r="H463" s="172"/>
      <c r="I463" s="172"/>
      <c r="J463" s="172"/>
    </row>
    <row r="464" spans="2:10" ht="12.75">
      <c r="B464" s="172"/>
      <c r="C464" s="172"/>
      <c r="D464" s="172"/>
      <c r="E464" s="172"/>
      <c r="F464" s="172"/>
      <c r="G464" s="172"/>
      <c r="H464" s="172"/>
      <c r="I464" s="172"/>
      <c r="J464" s="172"/>
    </row>
    <row r="465" spans="2:10" ht="12.75">
      <c r="B465" s="172"/>
      <c r="C465" s="172"/>
      <c r="D465" s="172"/>
      <c r="E465" s="172"/>
      <c r="F465" s="172"/>
      <c r="G465" s="172"/>
      <c r="H465" s="172"/>
      <c r="I465" s="172"/>
      <c r="J465" s="172"/>
    </row>
    <row r="466" spans="2:10" ht="12.75">
      <c r="B466" s="172"/>
      <c r="C466" s="172"/>
      <c r="D466" s="172"/>
      <c r="E466" s="172"/>
      <c r="F466" s="172"/>
      <c r="G466" s="172"/>
      <c r="H466" s="172"/>
      <c r="I466" s="172"/>
      <c r="J466" s="172"/>
    </row>
    <row r="467" spans="2:10" ht="12.75">
      <c r="B467" s="172"/>
      <c r="C467" s="172"/>
      <c r="D467" s="172"/>
      <c r="E467" s="172"/>
      <c r="F467" s="172"/>
      <c r="G467" s="172"/>
      <c r="H467" s="172"/>
      <c r="I467" s="172"/>
      <c r="J467" s="172"/>
    </row>
    <row r="468" spans="2:10" ht="12.75">
      <c r="B468" s="172"/>
      <c r="C468" s="172"/>
      <c r="D468" s="172"/>
      <c r="E468" s="172"/>
      <c r="F468" s="172"/>
      <c r="G468" s="172"/>
      <c r="H468" s="172"/>
      <c r="I468" s="172"/>
      <c r="J468" s="172"/>
    </row>
    <row r="469" spans="2:10" ht="12.75">
      <c r="B469" s="172"/>
      <c r="C469" s="172"/>
      <c r="D469" s="172"/>
      <c r="E469" s="172"/>
      <c r="F469" s="172"/>
      <c r="G469" s="172"/>
      <c r="H469" s="172"/>
      <c r="I469" s="172"/>
      <c r="J469" s="172"/>
    </row>
    <row r="470" spans="2:10" ht="12.75">
      <c r="B470" s="172"/>
      <c r="C470" s="172"/>
      <c r="D470" s="172"/>
      <c r="E470" s="172"/>
      <c r="F470" s="172"/>
      <c r="G470" s="172"/>
      <c r="H470" s="172"/>
      <c r="I470" s="172"/>
      <c r="J470" s="172"/>
    </row>
    <row r="471" spans="2:10" ht="12.75">
      <c r="B471" s="172"/>
      <c r="C471" s="172"/>
      <c r="D471" s="172"/>
      <c r="E471" s="172"/>
      <c r="F471" s="172"/>
      <c r="G471" s="172"/>
      <c r="H471" s="172"/>
      <c r="I471" s="172"/>
      <c r="J471" s="172"/>
    </row>
    <row r="472" spans="2:10" ht="12.75">
      <c r="B472" s="172"/>
      <c r="C472" s="172"/>
      <c r="D472" s="172"/>
      <c r="E472" s="172"/>
      <c r="F472" s="172"/>
      <c r="G472" s="172"/>
      <c r="H472" s="172"/>
      <c r="I472" s="172"/>
      <c r="J472" s="172"/>
    </row>
    <row r="473" spans="2:10" ht="12.75">
      <c r="B473" s="172"/>
      <c r="C473" s="172"/>
      <c r="D473" s="172"/>
      <c r="E473" s="172"/>
      <c r="F473" s="172"/>
      <c r="G473" s="172"/>
      <c r="H473" s="172"/>
      <c r="I473" s="172"/>
      <c r="J473" s="172"/>
    </row>
    <row r="474" spans="2:10" ht="12.75">
      <c r="B474" s="172"/>
      <c r="C474" s="172"/>
      <c r="D474" s="172"/>
      <c r="E474" s="172"/>
      <c r="F474" s="172"/>
      <c r="G474" s="172"/>
      <c r="H474" s="172"/>
      <c r="I474" s="172"/>
      <c r="J474" s="172"/>
    </row>
    <row r="475" spans="2:10" ht="12.75">
      <c r="B475" s="172"/>
      <c r="C475" s="172"/>
      <c r="D475" s="172"/>
      <c r="E475" s="172"/>
      <c r="F475" s="172"/>
      <c r="G475" s="172"/>
      <c r="H475" s="172"/>
      <c r="I475" s="172"/>
      <c r="J475" s="172"/>
    </row>
    <row r="476" spans="2:10" ht="12.75">
      <c r="B476" s="172"/>
      <c r="C476" s="172"/>
      <c r="D476" s="172"/>
      <c r="E476" s="172"/>
      <c r="F476" s="172"/>
      <c r="G476" s="172"/>
      <c r="H476" s="172"/>
      <c r="I476" s="172"/>
      <c r="J476" s="172"/>
    </row>
    <row r="477" spans="2:10" ht="12.75">
      <c r="B477" s="172"/>
      <c r="C477" s="172"/>
      <c r="D477" s="172"/>
      <c r="E477" s="172"/>
      <c r="F477" s="172"/>
      <c r="G477" s="172"/>
      <c r="H477" s="172"/>
      <c r="I477" s="172"/>
      <c r="J477" s="172"/>
    </row>
    <row r="478" spans="2:10" ht="12.75">
      <c r="B478" s="172"/>
      <c r="C478" s="172"/>
      <c r="D478" s="172"/>
      <c r="E478" s="172"/>
      <c r="F478" s="172"/>
      <c r="G478" s="172"/>
      <c r="H478" s="172"/>
      <c r="I478" s="172"/>
      <c r="J478" s="172"/>
    </row>
    <row r="479" spans="2:10" ht="12.75">
      <c r="B479" s="172"/>
      <c r="C479" s="172"/>
      <c r="D479" s="172"/>
      <c r="E479" s="172"/>
      <c r="F479" s="172"/>
      <c r="G479" s="172"/>
      <c r="H479" s="172"/>
      <c r="I479" s="172"/>
      <c r="J479" s="172"/>
    </row>
    <row r="480" spans="2:10" ht="12.75">
      <c r="B480" s="172"/>
      <c r="C480" s="172"/>
      <c r="D480" s="172"/>
      <c r="E480" s="172"/>
      <c r="F480" s="172"/>
      <c r="G480" s="172"/>
      <c r="H480" s="172"/>
      <c r="I480" s="172"/>
      <c r="J480" s="172"/>
    </row>
    <row r="481" spans="2:10" ht="12.75">
      <c r="B481" s="172"/>
      <c r="C481" s="172"/>
      <c r="D481" s="172"/>
      <c r="E481" s="172"/>
      <c r="F481" s="172"/>
      <c r="G481" s="172"/>
      <c r="H481" s="172"/>
      <c r="I481" s="172"/>
      <c r="J481" s="172"/>
    </row>
    <row r="482" spans="2:10" ht="12.75">
      <c r="B482" s="172"/>
      <c r="C482" s="172"/>
      <c r="D482" s="172"/>
      <c r="E482" s="172"/>
      <c r="F482" s="172"/>
      <c r="G482" s="172"/>
      <c r="H482" s="172"/>
      <c r="I482" s="172"/>
      <c r="J482" s="172"/>
    </row>
    <row r="483" spans="2:10" ht="12.75">
      <c r="B483" s="172"/>
      <c r="C483" s="172"/>
      <c r="D483" s="172"/>
      <c r="E483" s="172"/>
      <c r="F483" s="172"/>
      <c r="G483" s="172"/>
      <c r="H483" s="172"/>
      <c r="I483" s="172"/>
      <c r="J483" s="172"/>
    </row>
    <row r="484" spans="2:10" ht="12.75">
      <c r="B484" s="172"/>
      <c r="C484" s="172"/>
      <c r="D484" s="172"/>
      <c r="E484" s="172"/>
      <c r="F484" s="172"/>
      <c r="G484" s="172"/>
      <c r="H484" s="172"/>
      <c r="I484" s="172"/>
      <c r="J484" s="172"/>
    </row>
    <row r="485" spans="2:10" ht="12.75">
      <c r="B485" s="172"/>
      <c r="C485" s="172"/>
      <c r="D485" s="172"/>
      <c r="E485" s="172"/>
      <c r="F485" s="172"/>
      <c r="G485" s="172"/>
      <c r="H485" s="172"/>
      <c r="I485" s="172"/>
      <c r="J485" s="172"/>
    </row>
    <row r="486" spans="2:10" ht="12.75">
      <c r="B486" s="172"/>
      <c r="C486" s="172"/>
      <c r="D486" s="172"/>
      <c r="E486" s="172"/>
      <c r="F486" s="172"/>
      <c r="G486" s="172"/>
      <c r="H486" s="172"/>
      <c r="I486" s="172"/>
      <c r="J486" s="172"/>
    </row>
    <row r="487" spans="2:10" ht="12.75">
      <c r="B487" s="172"/>
      <c r="C487" s="172"/>
      <c r="D487" s="172"/>
      <c r="E487" s="172"/>
      <c r="F487" s="172"/>
      <c r="G487" s="172"/>
      <c r="H487" s="172"/>
      <c r="I487" s="172"/>
      <c r="J487" s="172"/>
    </row>
    <row r="488" spans="2:10" ht="12.75">
      <c r="B488" s="172"/>
      <c r="C488" s="172"/>
      <c r="D488" s="172"/>
      <c r="E488" s="172"/>
      <c r="F488" s="172"/>
      <c r="G488" s="172"/>
      <c r="H488" s="172"/>
      <c r="I488" s="172"/>
      <c r="J488" s="172"/>
    </row>
    <row r="489" spans="2:10" ht="12.75">
      <c r="B489" s="172"/>
      <c r="C489" s="172"/>
      <c r="D489" s="172"/>
      <c r="E489" s="172"/>
      <c r="F489" s="172"/>
      <c r="G489" s="172"/>
      <c r="H489" s="172"/>
      <c r="I489" s="172"/>
      <c r="J489" s="172"/>
    </row>
    <row r="490" spans="2:10" ht="12.75">
      <c r="B490" s="172"/>
      <c r="C490" s="172"/>
      <c r="D490" s="172"/>
      <c r="E490" s="172"/>
      <c r="F490" s="172"/>
      <c r="G490" s="172"/>
      <c r="H490" s="172"/>
      <c r="I490" s="172"/>
      <c r="J490" s="172"/>
    </row>
    <row r="491" spans="2:10" ht="12.75">
      <c r="B491" s="172"/>
      <c r="C491" s="172"/>
      <c r="D491" s="172"/>
      <c r="E491" s="172"/>
      <c r="F491" s="172"/>
      <c r="G491" s="172"/>
      <c r="H491" s="172"/>
      <c r="I491" s="172"/>
      <c r="J491" s="172"/>
    </row>
    <row r="492" spans="2:10" ht="12.75">
      <c r="B492" s="172"/>
      <c r="C492" s="172"/>
      <c r="D492" s="172"/>
      <c r="E492" s="172"/>
      <c r="F492" s="172"/>
      <c r="G492" s="172"/>
      <c r="H492" s="172"/>
      <c r="I492" s="172"/>
      <c r="J492" s="172"/>
    </row>
    <row r="493" spans="2:10" ht="12.75">
      <c r="B493" s="172"/>
      <c r="C493" s="172"/>
      <c r="D493" s="172"/>
      <c r="E493" s="172"/>
      <c r="F493" s="172"/>
      <c r="G493" s="172"/>
      <c r="H493" s="172"/>
      <c r="I493" s="172"/>
      <c r="J493" s="172"/>
    </row>
    <row r="494" spans="2:10" ht="12.75">
      <c r="B494" s="172"/>
      <c r="C494" s="172"/>
      <c r="D494" s="172"/>
      <c r="E494" s="172"/>
      <c r="F494" s="172"/>
      <c r="G494" s="172"/>
      <c r="H494" s="172"/>
      <c r="I494" s="172"/>
      <c r="J494" s="172"/>
    </row>
    <row r="495" spans="2:10" ht="12.75">
      <c r="B495" s="172"/>
      <c r="C495" s="172"/>
      <c r="D495" s="172"/>
      <c r="E495" s="172"/>
      <c r="F495" s="172"/>
      <c r="G495" s="172"/>
      <c r="H495" s="172"/>
      <c r="I495" s="172"/>
      <c r="J495" s="172"/>
    </row>
    <row r="496" spans="2:10" ht="12.75">
      <c r="B496" s="172"/>
      <c r="C496" s="172"/>
      <c r="D496" s="172"/>
      <c r="E496" s="172"/>
      <c r="F496" s="172"/>
      <c r="G496" s="172"/>
      <c r="H496" s="172"/>
      <c r="I496" s="172"/>
      <c r="J496" s="172"/>
    </row>
    <row r="497" spans="2:10" ht="12.75">
      <c r="B497" s="172"/>
      <c r="C497" s="172"/>
      <c r="D497" s="172"/>
      <c r="E497" s="172"/>
      <c r="F497" s="172"/>
      <c r="G497" s="172"/>
      <c r="H497" s="172"/>
      <c r="I497" s="172"/>
      <c r="J497" s="172"/>
    </row>
    <row r="498" spans="2:10" ht="12.75">
      <c r="B498" s="172"/>
      <c r="C498" s="172"/>
      <c r="D498" s="172"/>
      <c r="E498" s="172"/>
      <c r="F498" s="172"/>
      <c r="G498" s="172"/>
      <c r="H498" s="172"/>
      <c r="I498" s="172"/>
      <c r="J498" s="172"/>
    </row>
    <row r="499" spans="2:10" ht="12.75">
      <c r="B499" s="172"/>
      <c r="C499" s="172"/>
      <c r="D499" s="172"/>
      <c r="E499" s="172"/>
      <c r="F499" s="172"/>
      <c r="G499" s="172"/>
      <c r="H499" s="172"/>
      <c r="I499" s="172"/>
      <c r="J499" s="172"/>
    </row>
    <row r="500" spans="2:10" ht="12.75">
      <c r="B500" s="172"/>
      <c r="C500" s="172"/>
      <c r="D500" s="172"/>
      <c r="E500" s="172"/>
      <c r="F500" s="172"/>
      <c r="G500" s="172"/>
      <c r="H500" s="172"/>
      <c r="I500" s="172"/>
      <c r="J500" s="172"/>
    </row>
    <row r="501" spans="2:10" ht="12.75">
      <c r="B501" s="172"/>
      <c r="C501" s="172"/>
      <c r="D501" s="172"/>
      <c r="E501" s="172"/>
      <c r="F501" s="172"/>
      <c r="G501" s="172"/>
      <c r="H501" s="172"/>
      <c r="I501" s="172"/>
      <c r="J501" s="172"/>
    </row>
    <row r="502" spans="2:10" ht="12.75">
      <c r="B502" s="172"/>
      <c r="C502" s="172"/>
      <c r="D502" s="172"/>
      <c r="E502" s="172"/>
      <c r="F502" s="172"/>
      <c r="G502" s="172"/>
      <c r="H502" s="172"/>
      <c r="I502" s="172"/>
      <c r="J502" s="172"/>
    </row>
    <row r="503" spans="2:10" ht="12.75">
      <c r="B503" s="172"/>
      <c r="C503" s="172"/>
      <c r="D503" s="172"/>
      <c r="E503" s="172"/>
      <c r="F503" s="172"/>
      <c r="G503" s="172"/>
      <c r="H503" s="172"/>
      <c r="I503" s="172"/>
      <c r="J503" s="172"/>
    </row>
    <row r="504" spans="2:10" ht="12.75">
      <c r="B504" s="172"/>
      <c r="C504" s="172"/>
      <c r="D504" s="172"/>
      <c r="E504" s="172"/>
      <c r="F504" s="172"/>
      <c r="G504" s="172"/>
      <c r="H504" s="172"/>
      <c r="I504" s="172"/>
      <c r="J504" s="172"/>
    </row>
    <row r="505" spans="2:10" ht="12.75">
      <c r="B505" s="172"/>
      <c r="C505" s="172"/>
      <c r="D505" s="172"/>
      <c r="E505" s="172"/>
      <c r="F505" s="172"/>
      <c r="G505" s="172"/>
      <c r="H505" s="172"/>
      <c r="I505" s="172"/>
      <c r="J505" s="172"/>
    </row>
    <row r="506" spans="2:10" ht="12.75">
      <c r="B506" s="172"/>
      <c r="C506" s="172"/>
      <c r="D506" s="172"/>
      <c r="E506" s="172"/>
      <c r="F506" s="172"/>
      <c r="G506" s="172"/>
      <c r="H506" s="172"/>
      <c r="I506" s="172"/>
      <c r="J506" s="172"/>
    </row>
    <row r="507" spans="2:10" ht="12.75">
      <c r="B507" s="172"/>
      <c r="C507" s="172"/>
      <c r="D507" s="172"/>
      <c r="E507" s="172"/>
      <c r="F507" s="172"/>
      <c r="G507" s="172"/>
      <c r="H507" s="172"/>
      <c r="I507" s="172"/>
      <c r="J507" s="172"/>
    </row>
    <row r="508" spans="2:10" ht="12.75">
      <c r="B508" s="172"/>
      <c r="C508" s="172"/>
      <c r="D508" s="172"/>
      <c r="E508" s="172"/>
      <c r="F508" s="172"/>
      <c r="G508" s="172"/>
      <c r="H508" s="172"/>
      <c r="I508" s="172"/>
      <c r="J508" s="172"/>
    </row>
    <row r="509" spans="2:10" ht="12.75">
      <c r="B509" s="172"/>
      <c r="C509" s="172"/>
      <c r="D509" s="172"/>
      <c r="E509" s="172"/>
      <c r="F509" s="172"/>
      <c r="G509" s="172"/>
      <c r="H509" s="172"/>
      <c r="I509" s="172"/>
      <c r="J509" s="172"/>
    </row>
    <row r="510" spans="2:10" ht="12.75">
      <c r="B510" s="172"/>
      <c r="C510" s="172"/>
      <c r="D510" s="172"/>
      <c r="E510" s="172"/>
      <c r="F510" s="172"/>
      <c r="G510" s="172"/>
      <c r="H510" s="172"/>
      <c r="I510" s="172"/>
      <c r="J510" s="172"/>
    </row>
    <row r="511" spans="2:10" ht="12.75">
      <c r="B511" s="172"/>
      <c r="C511" s="172"/>
      <c r="D511" s="172"/>
      <c r="E511" s="172"/>
      <c r="F511" s="172"/>
      <c r="G511" s="172"/>
      <c r="H511" s="172"/>
      <c r="I511" s="172"/>
      <c r="J511" s="172"/>
    </row>
    <row r="512" spans="2:10" ht="12.75">
      <c r="B512" s="172"/>
      <c r="C512" s="172"/>
      <c r="D512" s="172"/>
      <c r="E512" s="172"/>
      <c r="F512" s="172"/>
      <c r="G512" s="172"/>
      <c r="H512" s="172"/>
      <c r="I512" s="172"/>
      <c r="J512" s="172"/>
    </row>
    <row r="513" spans="2:10" ht="12.75">
      <c r="B513" s="172"/>
      <c r="C513" s="172"/>
      <c r="D513" s="172"/>
      <c r="E513" s="172"/>
      <c r="F513" s="172"/>
      <c r="G513" s="172"/>
      <c r="H513" s="172"/>
      <c r="I513" s="172"/>
      <c r="J513" s="172"/>
    </row>
    <row r="514" spans="2:10" ht="12.75">
      <c r="B514" s="172"/>
      <c r="C514" s="172"/>
      <c r="D514" s="172"/>
      <c r="E514" s="172"/>
      <c r="F514" s="172"/>
      <c r="G514" s="172"/>
      <c r="H514" s="172"/>
      <c r="I514" s="172"/>
      <c r="J514" s="172"/>
    </row>
    <row r="515" spans="2:10" ht="12.75">
      <c r="B515" s="172"/>
      <c r="C515" s="172"/>
      <c r="D515" s="172"/>
      <c r="E515" s="172"/>
      <c r="F515" s="172"/>
      <c r="G515" s="172"/>
      <c r="H515" s="172"/>
      <c r="I515" s="172"/>
      <c r="J515" s="172"/>
    </row>
    <row r="516" spans="2:10" ht="12.75">
      <c r="B516" s="172"/>
      <c r="C516" s="172"/>
      <c r="D516" s="172"/>
      <c r="E516" s="172"/>
      <c r="F516" s="172"/>
      <c r="G516" s="172"/>
      <c r="H516" s="172"/>
      <c r="I516" s="172"/>
      <c r="J516" s="172"/>
    </row>
    <row r="517" spans="2:10" ht="12.75">
      <c r="B517" s="172"/>
      <c r="C517" s="172"/>
      <c r="D517" s="172"/>
      <c r="E517" s="172"/>
      <c r="F517" s="172"/>
      <c r="G517" s="172"/>
      <c r="H517" s="172"/>
      <c r="I517" s="172"/>
      <c r="J517" s="172"/>
    </row>
    <row r="518" spans="2:10" ht="12.75">
      <c r="B518" s="172"/>
      <c r="C518" s="172"/>
      <c r="D518" s="172"/>
      <c r="E518" s="172"/>
      <c r="F518" s="172"/>
      <c r="G518" s="172"/>
      <c r="H518" s="172"/>
      <c r="I518" s="172"/>
      <c r="J518" s="172"/>
    </row>
    <row r="519" spans="2:10" ht="12.75">
      <c r="B519" s="172"/>
      <c r="C519" s="172"/>
      <c r="D519" s="172"/>
      <c r="E519" s="172"/>
      <c r="F519" s="172"/>
      <c r="G519" s="172"/>
      <c r="H519" s="172"/>
      <c r="I519" s="172"/>
      <c r="J519" s="172"/>
    </row>
    <row r="520" spans="2:10" ht="12.75">
      <c r="B520" s="172"/>
      <c r="C520" s="172"/>
      <c r="D520" s="172"/>
      <c r="E520" s="172"/>
      <c r="F520" s="172"/>
      <c r="G520" s="172"/>
      <c r="H520" s="172"/>
      <c r="I520" s="172"/>
      <c r="J520" s="172"/>
    </row>
    <row r="521" spans="2:10" ht="12.75">
      <c r="B521" s="172"/>
      <c r="C521" s="172"/>
      <c r="D521" s="172"/>
      <c r="E521" s="172"/>
      <c r="F521" s="172"/>
      <c r="G521" s="172"/>
      <c r="H521" s="172"/>
      <c r="I521" s="172"/>
      <c r="J521" s="172"/>
    </row>
    <row r="522" spans="2:10" ht="12.75">
      <c r="B522" s="172"/>
      <c r="C522" s="172"/>
      <c r="D522" s="172"/>
      <c r="E522" s="172"/>
      <c r="F522" s="172"/>
      <c r="G522" s="172"/>
      <c r="H522" s="172"/>
      <c r="I522" s="172"/>
      <c r="J522" s="172"/>
    </row>
    <row r="523" spans="2:10" ht="12.75">
      <c r="B523" s="172"/>
      <c r="C523" s="172"/>
      <c r="D523" s="172"/>
      <c r="E523" s="172"/>
      <c r="F523" s="172"/>
      <c r="G523" s="172"/>
      <c r="H523" s="172"/>
      <c r="I523" s="172"/>
      <c r="J523" s="172"/>
    </row>
    <row r="524" spans="2:10" ht="12.75">
      <c r="B524" s="172"/>
      <c r="C524" s="172"/>
      <c r="D524" s="172"/>
      <c r="E524" s="172"/>
      <c r="F524" s="172"/>
      <c r="G524" s="172"/>
      <c r="H524" s="172"/>
      <c r="I524" s="172"/>
      <c r="J524" s="172"/>
    </row>
    <row r="525" spans="2:10" ht="12.75">
      <c r="B525" s="172"/>
      <c r="C525" s="172"/>
      <c r="D525" s="172"/>
      <c r="E525" s="172"/>
      <c r="F525" s="172"/>
      <c r="G525" s="172"/>
      <c r="H525" s="172"/>
      <c r="I525" s="172"/>
      <c r="J525" s="172"/>
    </row>
    <row r="526" spans="2:10" ht="12.75">
      <c r="B526" s="172"/>
      <c r="C526" s="172"/>
      <c r="D526" s="172"/>
      <c r="E526" s="172"/>
      <c r="F526" s="172"/>
      <c r="G526" s="172"/>
      <c r="H526" s="172"/>
      <c r="I526" s="172"/>
      <c r="J526" s="172"/>
    </row>
    <row r="527" spans="2:10" ht="12.75">
      <c r="B527" s="172"/>
      <c r="C527" s="172"/>
      <c r="D527" s="172"/>
      <c r="E527" s="172"/>
      <c r="F527" s="172"/>
      <c r="G527" s="172"/>
      <c r="H527" s="172"/>
      <c r="I527" s="172"/>
      <c r="J527" s="172"/>
    </row>
    <row r="528" spans="2:10" ht="12.75">
      <c r="B528" s="172"/>
      <c r="C528" s="172"/>
      <c r="D528" s="172"/>
      <c r="E528" s="172"/>
      <c r="F528" s="172"/>
      <c r="G528" s="172"/>
      <c r="H528" s="172"/>
      <c r="I528" s="172"/>
      <c r="J528" s="172"/>
    </row>
    <row r="529" spans="2:10" ht="12.75">
      <c r="B529" s="172"/>
      <c r="C529" s="172"/>
      <c r="D529" s="172"/>
      <c r="E529" s="172"/>
      <c r="F529" s="172"/>
      <c r="G529" s="172"/>
      <c r="H529" s="172"/>
      <c r="I529" s="172"/>
      <c r="J529" s="172"/>
    </row>
    <row r="530" spans="2:10" ht="12.75">
      <c r="B530" s="172"/>
      <c r="C530" s="172"/>
      <c r="D530" s="172"/>
      <c r="E530" s="172"/>
      <c r="F530" s="172"/>
      <c r="G530" s="172"/>
      <c r="H530" s="172"/>
      <c r="I530" s="172"/>
      <c r="J530" s="172"/>
    </row>
    <row r="531" spans="2:10" ht="12.75">
      <c r="B531" s="172"/>
      <c r="C531" s="172"/>
      <c r="D531" s="172"/>
      <c r="E531" s="172"/>
      <c r="F531" s="172"/>
      <c r="G531" s="172"/>
      <c r="H531" s="172"/>
      <c r="I531" s="172"/>
      <c r="J531" s="172"/>
    </row>
    <row r="532" spans="2:10" ht="12.75">
      <c r="B532" s="172"/>
      <c r="C532" s="172"/>
      <c r="D532" s="172"/>
      <c r="E532" s="172"/>
      <c r="F532" s="172"/>
      <c r="G532" s="172"/>
      <c r="H532" s="172"/>
      <c r="I532" s="172"/>
      <c r="J532" s="172"/>
    </row>
    <row r="533" spans="2:10" ht="12.75">
      <c r="B533" s="172"/>
      <c r="C533" s="172"/>
      <c r="D533" s="172"/>
      <c r="E533" s="172"/>
      <c r="F533" s="172"/>
      <c r="G533" s="172"/>
      <c r="H533" s="172"/>
      <c r="I533" s="172"/>
      <c r="J533" s="172"/>
    </row>
    <row r="534" spans="2:10" ht="12.75">
      <c r="B534" s="172"/>
      <c r="C534" s="172"/>
      <c r="D534" s="172"/>
      <c r="E534" s="172"/>
      <c r="F534" s="172"/>
      <c r="G534" s="172"/>
      <c r="H534" s="172"/>
      <c r="I534" s="172"/>
      <c r="J534" s="172"/>
    </row>
    <row r="535" spans="2:10" ht="12.75">
      <c r="B535" s="172"/>
      <c r="C535" s="172"/>
      <c r="D535" s="172"/>
      <c r="E535" s="172"/>
      <c r="F535" s="172"/>
      <c r="G535" s="172"/>
      <c r="H535" s="172"/>
      <c r="I535" s="172"/>
      <c r="J535" s="172"/>
    </row>
    <row r="536" spans="2:10" ht="12.75">
      <c r="B536" s="172"/>
      <c r="C536" s="172"/>
      <c r="D536" s="172"/>
      <c r="E536" s="172"/>
      <c r="F536" s="172"/>
      <c r="G536" s="172"/>
      <c r="H536" s="172"/>
      <c r="I536" s="172"/>
      <c r="J536" s="172"/>
    </row>
    <row r="537" spans="2:10" ht="12.75">
      <c r="B537" s="172"/>
      <c r="C537" s="172"/>
      <c r="D537" s="172"/>
      <c r="E537" s="172"/>
      <c r="F537" s="172"/>
      <c r="G537" s="172"/>
      <c r="H537" s="172"/>
      <c r="I537" s="172"/>
      <c r="J537" s="172"/>
    </row>
    <row r="538" spans="2:10" ht="12.75">
      <c r="B538" s="172"/>
      <c r="C538" s="172"/>
      <c r="D538" s="172"/>
      <c r="E538" s="172"/>
      <c r="F538" s="172"/>
      <c r="G538" s="172"/>
      <c r="H538" s="172"/>
      <c r="I538" s="172"/>
      <c r="J538" s="172"/>
    </row>
    <row r="539" spans="2:10" ht="12.75">
      <c r="B539" s="172"/>
      <c r="C539" s="172"/>
      <c r="D539" s="172"/>
      <c r="E539" s="172"/>
      <c r="F539" s="172"/>
      <c r="G539" s="172"/>
      <c r="H539" s="172"/>
      <c r="I539" s="172"/>
      <c r="J539" s="172"/>
    </row>
    <row r="540" spans="2:10" ht="12.75">
      <c r="B540" s="172"/>
      <c r="C540" s="172"/>
      <c r="D540" s="172"/>
      <c r="E540" s="172"/>
      <c r="F540" s="172"/>
      <c r="G540" s="172"/>
      <c r="H540" s="172"/>
      <c r="I540" s="172"/>
      <c r="J540" s="172"/>
    </row>
    <row r="541" spans="2:10" ht="12.75">
      <c r="B541" s="172"/>
      <c r="C541" s="172"/>
      <c r="D541" s="172"/>
      <c r="E541" s="172"/>
      <c r="F541" s="172"/>
      <c r="G541" s="172"/>
      <c r="H541" s="172"/>
      <c r="I541" s="172"/>
      <c r="J541" s="172"/>
    </row>
    <row r="542" spans="2:10" ht="12.75">
      <c r="B542" s="172"/>
      <c r="C542" s="172"/>
      <c r="D542" s="172"/>
      <c r="E542" s="172"/>
      <c r="F542" s="172"/>
      <c r="G542" s="172"/>
      <c r="H542" s="172"/>
      <c r="I542" s="172"/>
      <c r="J542" s="172"/>
    </row>
    <row r="543" spans="2:10" ht="12.75">
      <c r="B543" s="172"/>
      <c r="C543" s="172"/>
      <c r="D543" s="172"/>
      <c r="E543" s="172"/>
      <c r="F543" s="172"/>
      <c r="G543" s="172"/>
      <c r="H543" s="172"/>
      <c r="I543" s="172"/>
      <c r="J543" s="172"/>
    </row>
    <row r="544" spans="2:10" ht="12.75">
      <c r="B544" s="172"/>
      <c r="C544" s="172"/>
      <c r="D544" s="172"/>
      <c r="E544" s="172"/>
      <c r="F544" s="172"/>
      <c r="G544" s="172"/>
      <c r="H544" s="172"/>
      <c r="I544" s="172"/>
      <c r="J544" s="172"/>
    </row>
    <row r="545" spans="2:10" ht="12.75">
      <c r="B545" s="172"/>
      <c r="C545" s="172"/>
      <c r="D545" s="172"/>
      <c r="E545" s="172"/>
      <c r="F545" s="172"/>
      <c r="G545" s="172"/>
      <c r="H545" s="172"/>
      <c r="I545" s="172"/>
      <c r="J545" s="172"/>
    </row>
    <row r="546" spans="2:10" ht="12.75">
      <c r="B546" s="172"/>
      <c r="C546" s="172"/>
      <c r="D546" s="172"/>
      <c r="E546" s="172"/>
      <c r="F546" s="172"/>
      <c r="G546" s="172"/>
      <c r="H546" s="172"/>
      <c r="I546" s="172"/>
      <c r="J546" s="172"/>
    </row>
    <row r="547" spans="2:10" ht="12.75">
      <c r="B547" s="172"/>
      <c r="C547" s="172"/>
      <c r="D547" s="172"/>
      <c r="E547" s="172"/>
      <c r="F547" s="172"/>
      <c r="G547" s="172"/>
      <c r="H547" s="172"/>
      <c r="I547" s="172"/>
      <c r="J547" s="172"/>
    </row>
    <row r="548" spans="2:10" ht="12.75">
      <c r="B548" s="172"/>
      <c r="C548" s="172"/>
      <c r="D548" s="172"/>
      <c r="E548" s="172"/>
      <c r="F548" s="172"/>
      <c r="G548" s="172"/>
      <c r="H548" s="172"/>
      <c r="I548" s="172"/>
      <c r="J548" s="172"/>
    </row>
    <row r="549" spans="2:10" ht="12.75">
      <c r="B549" s="172"/>
      <c r="C549" s="172"/>
      <c r="D549" s="172"/>
      <c r="E549" s="172"/>
      <c r="F549" s="172"/>
      <c r="G549" s="172"/>
      <c r="H549" s="172"/>
      <c r="I549" s="172"/>
      <c r="J549" s="172"/>
    </row>
    <row r="550" spans="2:10" ht="12.75">
      <c r="B550" s="172"/>
      <c r="C550" s="172"/>
      <c r="D550" s="172"/>
      <c r="E550" s="172"/>
      <c r="F550" s="172"/>
      <c r="G550" s="172"/>
      <c r="H550" s="172"/>
      <c r="I550" s="172"/>
      <c r="J550" s="172"/>
    </row>
    <row r="551" spans="2:10" ht="12.75">
      <c r="B551" s="172"/>
      <c r="C551" s="172"/>
      <c r="D551" s="172"/>
      <c r="E551" s="172"/>
      <c r="F551" s="172"/>
      <c r="G551" s="172"/>
      <c r="H551" s="172"/>
      <c r="I551" s="172"/>
      <c r="J551" s="172"/>
    </row>
    <row r="552" spans="2:10" ht="12.75">
      <c r="B552" s="172"/>
      <c r="C552" s="172"/>
      <c r="D552" s="172"/>
      <c r="E552" s="172"/>
      <c r="F552" s="172"/>
      <c r="G552" s="172"/>
      <c r="H552" s="172"/>
      <c r="I552" s="172"/>
      <c r="J552" s="172"/>
    </row>
    <row r="553" spans="2:10" ht="12.75">
      <c r="B553" s="172"/>
      <c r="C553" s="172"/>
      <c r="D553" s="172"/>
      <c r="E553" s="172"/>
      <c r="F553" s="172"/>
      <c r="G553" s="172"/>
      <c r="H553" s="172"/>
      <c r="I553" s="172"/>
      <c r="J553" s="172"/>
    </row>
    <row r="554" spans="2:10" ht="12.75">
      <c r="B554" s="172"/>
      <c r="C554" s="172"/>
      <c r="D554" s="172"/>
      <c r="E554" s="172"/>
      <c r="F554" s="172"/>
      <c r="G554" s="172"/>
      <c r="H554" s="172"/>
      <c r="I554" s="172"/>
      <c r="J554" s="172"/>
    </row>
    <row r="555" spans="2:10" ht="12.75">
      <c r="B555" s="172"/>
      <c r="C555" s="172"/>
      <c r="D555" s="172"/>
      <c r="E555" s="172"/>
      <c r="F555" s="172"/>
      <c r="G555" s="172"/>
      <c r="H555" s="172"/>
      <c r="I555" s="172"/>
      <c r="J555" s="172"/>
    </row>
    <row r="556" spans="2:10" ht="12.75">
      <c r="B556" s="172"/>
      <c r="C556" s="172"/>
      <c r="D556" s="172"/>
      <c r="E556" s="172"/>
      <c r="F556" s="172"/>
      <c r="G556" s="172"/>
      <c r="H556" s="172"/>
      <c r="I556" s="172"/>
      <c r="J556" s="172"/>
    </row>
    <row r="557" spans="2:10" ht="12.75">
      <c r="B557" s="172"/>
      <c r="C557" s="172"/>
      <c r="D557" s="172"/>
      <c r="E557" s="172"/>
      <c r="F557" s="172"/>
      <c r="G557" s="172"/>
      <c r="H557" s="172"/>
      <c r="I557" s="172"/>
      <c r="J557" s="172"/>
    </row>
    <row r="558" spans="2:10" ht="12.75">
      <c r="B558" s="172"/>
      <c r="C558" s="172"/>
      <c r="D558" s="172"/>
      <c r="E558" s="172"/>
      <c r="F558" s="172"/>
      <c r="G558" s="172"/>
      <c r="H558" s="172"/>
      <c r="I558" s="172"/>
      <c r="J558" s="172"/>
    </row>
    <row r="559" spans="2:10" ht="12.75">
      <c r="B559" s="172"/>
      <c r="C559" s="172"/>
      <c r="D559" s="172"/>
      <c r="E559" s="172"/>
      <c r="F559" s="172"/>
      <c r="G559" s="172"/>
      <c r="H559" s="172"/>
      <c r="I559" s="172"/>
      <c r="J559" s="172"/>
    </row>
    <row r="560" spans="2:10" ht="12.75">
      <c r="B560" s="172"/>
      <c r="C560" s="172"/>
      <c r="D560" s="172"/>
      <c r="E560" s="172"/>
      <c r="F560" s="172"/>
      <c r="G560" s="172"/>
      <c r="H560" s="172"/>
      <c r="I560" s="172"/>
      <c r="J560" s="172"/>
    </row>
    <row r="561" spans="2:10" ht="12.75">
      <c r="B561" s="172"/>
      <c r="C561" s="172"/>
      <c r="D561" s="172"/>
      <c r="E561" s="172"/>
      <c r="F561" s="172"/>
      <c r="G561" s="172"/>
      <c r="H561" s="172"/>
      <c r="I561" s="172"/>
      <c r="J561" s="172"/>
    </row>
    <row r="562" spans="2:10" ht="12.75">
      <c r="B562" s="172"/>
      <c r="C562" s="172"/>
      <c r="D562" s="172"/>
      <c r="E562" s="172"/>
      <c r="F562" s="172"/>
      <c r="G562" s="172"/>
      <c r="H562" s="172"/>
      <c r="I562" s="172"/>
      <c r="J562" s="172"/>
    </row>
    <row r="563" spans="2:10" ht="12.75">
      <c r="B563" s="172"/>
      <c r="C563" s="172"/>
      <c r="D563" s="172"/>
      <c r="E563" s="172"/>
      <c r="F563" s="172"/>
      <c r="G563" s="172"/>
      <c r="H563" s="172"/>
      <c r="I563" s="172"/>
      <c r="J563" s="172"/>
    </row>
    <row r="564" spans="2:10" ht="12.75">
      <c r="B564" s="172"/>
      <c r="C564" s="172"/>
      <c r="D564" s="172"/>
      <c r="E564" s="172"/>
      <c r="F564" s="172"/>
      <c r="G564" s="172"/>
      <c r="H564" s="172"/>
      <c r="I564" s="172"/>
      <c r="J564" s="172"/>
    </row>
    <row r="565" spans="2:10" ht="12.75">
      <c r="B565" s="172"/>
      <c r="C565" s="172"/>
      <c r="D565" s="172"/>
      <c r="E565" s="172"/>
      <c r="F565" s="172"/>
      <c r="G565" s="172"/>
      <c r="H565" s="172"/>
      <c r="I565" s="172"/>
      <c r="J565" s="172"/>
    </row>
    <row r="566" spans="2:10" ht="12.75">
      <c r="B566" s="172"/>
      <c r="C566" s="172"/>
      <c r="D566" s="172"/>
      <c r="E566" s="172"/>
      <c r="F566" s="172"/>
      <c r="G566" s="172"/>
      <c r="H566" s="172"/>
      <c r="I566" s="172"/>
      <c r="J566" s="172"/>
    </row>
    <row r="567" spans="2:10" ht="12.75">
      <c r="B567" s="172"/>
      <c r="C567" s="172"/>
      <c r="D567" s="172"/>
      <c r="E567" s="172"/>
      <c r="F567" s="172"/>
      <c r="G567" s="172"/>
      <c r="H567" s="172"/>
      <c r="I567" s="172"/>
      <c r="J567" s="172"/>
    </row>
    <row r="568" spans="2:10" ht="12.75">
      <c r="B568" s="172"/>
      <c r="C568" s="172"/>
      <c r="D568" s="172"/>
      <c r="E568" s="172"/>
      <c r="F568" s="172"/>
      <c r="G568" s="172"/>
      <c r="H568" s="172"/>
      <c r="I568" s="172"/>
      <c r="J568" s="172"/>
    </row>
    <row r="569" spans="2:10" ht="12.75">
      <c r="B569" s="172"/>
      <c r="C569" s="172"/>
      <c r="D569" s="172"/>
      <c r="E569" s="172"/>
      <c r="F569" s="172"/>
      <c r="G569" s="172"/>
      <c r="H569" s="172"/>
      <c r="I569" s="172"/>
      <c r="J569" s="172"/>
    </row>
    <row r="570" spans="2:10" ht="12.75">
      <c r="B570" s="172"/>
      <c r="C570" s="172"/>
      <c r="D570" s="172"/>
      <c r="E570" s="172"/>
      <c r="F570" s="172"/>
      <c r="G570" s="172"/>
      <c r="H570" s="172"/>
      <c r="I570" s="172"/>
      <c r="J570" s="172"/>
    </row>
    <row r="571" spans="2:10" ht="12.75">
      <c r="B571" s="172"/>
      <c r="C571" s="172"/>
      <c r="D571" s="172"/>
      <c r="E571" s="172"/>
      <c r="F571" s="172"/>
      <c r="G571" s="172"/>
      <c r="H571" s="172"/>
      <c r="I571" s="172"/>
      <c r="J571" s="172"/>
    </row>
    <row r="572" spans="2:10" ht="12.75">
      <c r="B572" s="172"/>
      <c r="C572" s="172"/>
      <c r="D572" s="172"/>
      <c r="E572" s="172"/>
      <c r="F572" s="172"/>
      <c r="G572" s="172"/>
      <c r="H572" s="172"/>
      <c r="I572" s="172"/>
      <c r="J572" s="172"/>
    </row>
    <row r="573" spans="2:10" ht="12.75">
      <c r="B573" s="172"/>
      <c r="C573" s="172"/>
      <c r="D573" s="172"/>
      <c r="E573" s="172"/>
      <c r="F573" s="172"/>
      <c r="G573" s="172"/>
      <c r="H573" s="172"/>
      <c r="I573" s="172"/>
      <c r="J573" s="172"/>
    </row>
    <row r="574" spans="2:10" ht="12.75">
      <c r="B574" s="172"/>
      <c r="C574" s="172"/>
      <c r="D574" s="172"/>
      <c r="E574" s="172"/>
      <c r="F574" s="172"/>
      <c r="G574" s="172"/>
      <c r="H574" s="172"/>
      <c r="I574" s="172"/>
      <c r="J574" s="172"/>
    </row>
    <row r="575" spans="2:10" ht="12.75">
      <c r="B575" s="172"/>
      <c r="C575" s="172"/>
      <c r="D575" s="172"/>
      <c r="E575" s="172"/>
      <c r="F575" s="172"/>
      <c r="G575" s="172"/>
      <c r="H575" s="172"/>
      <c r="I575" s="172"/>
      <c r="J575" s="172"/>
    </row>
    <row r="576" spans="2:10" ht="12.75">
      <c r="B576" s="172"/>
      <c r="C576" s="172"/>
      <c r="D576" s="172"/>
      <c r="E576" s="172"/>
      <c r="F576" s="172"/>
      <c r="G576" s="172"/>
      <c r="H576" s="172"/>
      <c r="I576" s="172"/>
      <c r="J576" s="172"/>
    </row>
    <row r="577" spans="2:10" ht="12.75">
      <c r="B577" s="172"/>
      <c r="C577" s="172"/>
      <c r="D577" s="172"/>
      <c r="E577" s="172"/>
      <c r="F577" s="172"/>
      <c r="G577" s="172"/>
      <c r="H577" s="172"/>
      <c r="I577" s="172"/>
      <c r="J577" s="172"/>
    </row>
    <row r="578" spans="2:10" ht="12.75">
      <c r="B578" s="172"/>
      <c r="C578" s="172"/>
      <c r="D578" s="172"/>
      <c r="E578" s="172"/>
      <c r="F578" s="172"/>
      <c r="G578" s="172"/>
      <c r="H578" s="172"/>
      <c r="I578" s="172"/>
      <c r="J578" s="172"/>
    </row>
    <row r="579" spans="2:10" ht="12.75">
      <c r="B579" s="172"/>
      <c r="C579" s="172"/>
      <c r="D579" s="172"/>
      <c r="E579" s="172"/>
      <c r="F579" s="172"/>
      <c r="G579" s="172"/>
      <c r="H579" s="172"/>
      <c r="I579" s="172"/>
      <c r="J579" s="172"/>
    </row>
    <row r="580" spans="2:10" ht="12.75">
      <c r="B580" s="172"/>
      <c r="C580" s="172"/>
      <c r="D580" s="172"/>
      <c r="E580" s="172"/>
      <c r="F580" s="172"/>
      <c r="G580" s="172"/>
      <c r="H580" s="172"/>
      <c r="I580" s="172"/>
      <c r="J580" s="172"/>
    </row>
    <row r="581" spans="2:10" ht="12.75">
      <c r="B581" s="172"/>
      <c r="C581" s="172"/>
      <c r="D581" s="172"/>
      <c r="E581" s="172"/>
      <c r="F581" s="172"/>
      <c r="G581" s="172"/>
      <c r="H581" s="172"/>
      <c r="I581" s="172"/>
      <c r="J581" s="172"/>
    </row>
    <row r="582" spans="2:10" ht="12.75">
      <c r="B582" s="172"/>
      <c r="C582" s="172"/>
      <c r="D582" s="172"/>
      <c r="E582" s="172"/>
      <c r="F582" s="172"/>
      <c r="G582" s="172"/>
      <c r="H582" s="172"/>
      <c r="I582" s="172"/>
      <c r="J582" s="172"/>
    </row>
    <row r="583" spans="2:10" ht="12.75">
      <c r="B583" s="172"/>
      <c r="C583" s="172"/>
      <c r="D583" s="172"/>
      <c r="E583" s="172"/>
      <c r="F583" s="172"/>
      <c r="G583" s="172"/>
      <c r="H583" s="172"/>
      <c r="I583" s="172"/>
      <c r="J583" s="172"/>
    </row>
    <row r="584" spans="2:10" ht="12.75">
      <c r="B584" s="172"/>
      <c r="C584" s="172"/>
      <c r="D584" s="172"/>
      <c r="E584" s="172"/>
      <c r="F584" s="172"/>
      <c r="G584" s="172"/>
      <c r="H584" s="172"/>
      <c r="I584" s="172"/>
      <c r="J584" s="172"/>
    </row>
    <row r="585" spans="2:10" ht="12.75">
      <c r="B585" s="172"/>
      <c r="C585" s="172"/>
      <c r="D585" s="172"/>
      <c r="E585" s="172"/>
      <c r="F585" s="172"/>
      <c r="G585" s="172"/>
      <c r="H585" s="172"/>
      <c r="I585" s="172"/>
      <c r="J585" s="172"/>
    </row>
    <row r="586" spans="2:10" ht="12.75">
      <c r="B586" s="172"/>
      <c r="C586" s="172"/>
      <c r="D586" s="172"/>
      <c r="E586" s="172"/>
      <c r="F586" s="172"/>
      <c r="G586" s="172"/>
      <c r="H586" s="172"/>
      <c r="I586" s="172"/>
      <c r="J586" s="172"/>
    </row>
    <row r="587" spans="2:10" ht="12.75">
      <c r="B587" s="172"/>
      <c r="C587" s="172"/>
      <c r="D587" s="172"/>
      <c r="E587" s="172"/>
      <c r="F587" s="172"/>
      <c r="G587" s="172"/>
      <c r="H587" s="172"/>
      <c r="I587" s="172"/>
      <c r="J587" s="172"/>
    </row>
  </sheetData>
  <sheetProtection/>
  <mergeCells count="7">
    <mergeCell ref="I145:N145"/>
    <mergeCell ref="I102:J102"/>
    <mergeCell ref="I144:N144"/>
    <mergeCell ref="A7:O7"/>
    <mergeCell ref="C144:G144"/>
    <mergeCell ref="C145:G145"/>
    <mergeCell ref="A10:N10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5"/>
  <sheetViews>
    <sheetView tabSelected="1" zoomScale="93" zoomScaleNormal="93" zoomScalePageLayoutView="0" workbookViewId="0" topLeftCell="A1">
      <selection activeCell="U7" sqref="U7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6.00390625" style="0" customWidth="1"/>
    <col min="14" max="14" width="11.140625" style="209" customWidth="1"/>
    <col min="15" max="16" width="11.8515625" style="166" customWidth="1"/>
    <col min="17" max="17" width="13.140625" style="400" customWidth="1"/>
  </cols>
  <sheetData>
    <row r="1" spans="1:19" ht="12.75">
      <c r="A1" s="444" t="s">
        <v>141</v>
      </c>
      <c r="B1" s="444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12"/>
      <c r="O1" s="342"/>
      <c r="P1" s="342"/>
      <c r="Q1" s="350"/>
      <c r="R1" s="4"/>
      <c r="S1" s="4"/>
    </row>
    <row r="2" spans="1:19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 t="s">
        <v>140</v>
      </c>
      <c r="N2" s="312"/>
      <c r="O2" s="342"/>
      <c r="P2" s="342"/>
      <c r="Q2" s="350"/>
      <c r="R2" s="4"/>
      <c r="S2" s="4"/>
    </row>
    <row r="3" spans="1:19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12"/>
      <c r="O3" s="342"/>
      <c r="P3" s="342"/>
      <c r="Q3" s="350"/>
      <c r="R3" s="4"/>
      <c r="S3" s="4"/>
    </row>
    <row r="4" spans="1:19" ht="12.75">
      <c r="A4" s="172" t="s">
        <v>589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271"/>
      <c r="N4" s="43"/>
      <c r="O4" s="273"/>
      <c r="P4" s="273"/>
      <c r="Q4" s="351"/>
      <c r="R4" s="4"/>
      <c r="S4" s="4"/>
    </row>
    <row r="5" spans="1:19" ht="12.75">
      <c r="A5" s="209" t="s">
        <v>566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73"/>
      <c r="P5" s="273"/>
      <c r="Q5" s="351"/>
      <c r="R5" s="4"/>
      <c r="S5" s="4"/>
    </row>
    <row r="6" spans="1:19" ht="12.75">
      <c r="A6" s="445" t="s">
        <v>17</v>
      </c>
      <c r="B6" s="446"/>
      <c r="C6" s="446" t="s">
        <v>18</v>
      </c>
      <c r="D6" s="446"/>
      <c r="E6" s="446"/>
      <c r="F6" s="446"/>
      <c r="G6" s="446"/>
      <c r="H6" s="446"/>
      <c r="I6" s="446"/>
      <c r="J6" s="446" t="s">
        <v>19</v>
      </c>
      <c r="K6" s="446"/>
      <c r="L6" s="446"/>
      <c r="M6" s="446"/>
      <c r="N6" s="453" t="s">
        <v>0</v>
      </c>
      <c r="O6" s="454" t="s">
        <v>565</v>
      </c>
      <c r="P6" s="454" t="s">
        <v>593</v>
      </c>
      <c r="Q6" s="455" t="s">
        <v>558</v>
      </c>
      <c r="R6" s="4"/>
      <c r="S6" s="4"/>
    </row>
    <row r="7" spans="1:19" ht="12.75">
      <c r="A7" s="447" t="s">
        <v>20</v>
      </c>
      <c r="B7" s="448"/>
      <c r="C7" s="448" t="s">
        <v>21</v>
      </c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56">
        <v>2016</v>
      </c>
      <c r="O7" s="458">
        <v>2016</v>
      </c>
      <c r="P7" s="458">
        <v>2016</v>
      </c>
      <c r="Q7" s="460" t="s">
        <v>198</v>
      </c>
      <c r="R7" s="4"/>
      <c r="S7" s="4"/>
    </row>
    <row r="8" spans="1:19" ht="12.75">
      <c r="A8" s="447" t="s">
        <v>22</v>
      </c>
      <c r="B8" s="448"/>
      <c r="C8" s="558" t="s">
        <v>238</v>
      </c>
      <c r="D8" s="559"/>
      <c r="E8" s="559"/>
      <c r="F8" s="559"/>
      <c r="G8" s="559"/>
      <c r="H8" s="559"/>
      <c r="I8" s="559"/>
      <c r="J8" s="448" t="s">
        <v>47</v>
      </c>
      <c r="K8" s="448"/>
      <c r="L8" s="448" t="s">
        <v>579</v>
      </c>
      <c r="M8" s="448"/>
      <c r="N8" s="445">
        <v>1</v>
      </c>
      <c r="O8" s="445">
        <v>2</v>
      </c>
      <c r="P8" s="445">
        <v>3</v>
      </c>
      <c r="Q8" s="468">
        <v>1.5</v>
      </c>
      <c r="R8" s="4"/>
      <c r="S8" s="4"/>
    </row>
    <row r="9" spans="1:19" ht="12.75">
      <c r="A9" s="449" t="s">
        <v>23</v>
      </c>
      <c r="B9" s="450"/>
      <c r="C9" s="450"/>
      <c r="D9" s="450"/>
      <c r="E9" s="450"/>
      <c r="F9" s="450"/>
      <c r="G9" s="450"/>
      <c r="H9" s="450"/>
      <c r="I9" s="450"/>
      <c r="J9" s="450" t="s">
        <v>48</v>
      </c>
      <c r="K9" s="450" t="s">
        <v>24</v>
      </c>
      <c r="L9" s="450" t="s">
        <v>580</v>
      </c>
      <c r="M9" s="450"/>
      <c r="N9" s="457"/>
      <c r="O9" s="459"/>
      <c r="P9" s="459"/>
      <c r="Q9" s="461"/>
      <c r="R9" s="4"/>
      <c r="S9" s="4"/>
    </row>
    <row r="10" spans="1:19" ht="12.75">
      <c r="A10" s="6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/>
      <c r="K10" s="6" t="s">
        <v>25</v>
      </c>
      <c r="L10" s="6"/>
      <c r="M10" s="6"/>
      <c r="N10" s="18"/>
      <c r="O10" s="287"/>
      <c r="P10" s="287"/>
      <c r="Q10" s="352"/>
      <c r="R10" s="4"/>
      <c r="S10" s="4"/>
    </row>
    <row r="11" spans="1:1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7" t="s">
        <v>115</v>
      </c>
      <c r="L11" s="7" t="s">
        <v>114</v>
      </c>
      <c r="M11" s="8"/>
      <c r="N11" s="313"/>
      <c r="O11" s="288"/>
      <c r="P11" s="288"/>
      <c r="Q11" s="353"/>
      <c r="R11" s="4"/>
      <c r="S11" s="4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0" t="s">
        <v>69</v>
      </c>
      <c r="L12" s="9" t="s">
        <v>70</v>
      </c>
      <c r="M12" s="9"/>
      <c r="N12" s="41"/>
      <c r="O12" s="289"/>
      <c r="P12" s="289"/>
      <c r="Q12" s="354"/>
      <c r="R12" s="4"/>
      <c r="S12" s="4"/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>
        <v>100</v>
      </c>
      <c r="K13" s="1" t="s">
        <v>71</v>
      </c>
      <c r="L13" s="1" t="s">
        <v>38</v>
      </c>
      <c r="M13" s="1"/>
      <c r="N13" s="43"/>
      <c r="O13" s="343"/>
      <c r="P13" s="343"/>
      <c r="Q13" s="355"/>
      <c r="R13" s="4"/>
      <c r="S13" s="4"/>
    </row>
    <row r="14" spans="1:19" ht="12.75">
      <c r="A14" s="8" t="s">
        <v>136</v>
      </c>
      <c r="B14" s="8"/>
      <c r="C14" s="8"/>
      <c r="D14" s="8"/>
      <c r="E14" s="8"/>
      <c r="F14" s="8"/>
      <c r="G14" s="8"/>
      <c r="H14" s="8"/>
      <c r="I14" s="8"/>
      <c r="J14" s="8"/>
      <c r="K14" s="11" t="s">
        <v>52</v>
      </c>
      <c r="L14" s="11" t="s">
        <v>50</v>
      </c>
      <c r="M14" s="11"/>
      <c r="N14" s="313"/>
      <c r="O14" s="288"/>
      <c r="P14" s="288"/>
      <c r="Q14" s="353"/>
      <c r="R14" s="4"/>
      <c r="S14" s="4"/>
    </row>
    <row r="15" spans="1:19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11" t="s">
        <v>53</v>
      </c>
      <c r="L15" s="11" t="s">
        <v>51</v>
      </c>
      <c r="M15" s="11"/>
      <c r="N15" s="313"/>
      <c r="O15" s="288"/>
      <c r="P15" s="288"/>
      <c r="Q15" s="353"/>
      <c r="R15" s="4"/>
      <c r="S15" s="4"/>
    </row>
    <row r="16" spans="1:19" ht="12.75">
      <c r="A16" s="12" t="s">
        <v>241</v>
      </c>
      <c r="B16" s="13"/>
      <c r="C16" s="13"/>
      <c r="D16" s="13"/>
      <c r="E16" s="13"/>
      <c r="F16" s="13"/>
      <c r="G16" s="13"/>
      <c r="H16" s="13"/>
      <c r="I16" s="13"/>
      <c r="J16" s="13"/>
      <c r="K16" s="14" t="s">
        <v>52</v>
      </c>
      <c r="L16" s="14" t="s">
        <v>403</v>
      </c>
      <c r="M16" s="14"/>
      <c r="N16" s="12"/>
      <c r="O16" s="290"/>
      <c r="P16" s="290"/>
      <c r="Q16" s="356"/>
      <c r="R16" s="4"/>
      <c r="S16" s="4"/>
    </row>
    <row r="17" spans="1:19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5"/>
      <c r="L17" s="16" t="s">
        <v>239</v>
      </c>
      <c r="M17" s="15"/>
      <c r="N17" s="12"/>
      <c r="O17" s="290"/>
      <c r="P17" s="290"/>
      <c r="Q17" s="356"/>
      <c r="R17" s="4"/>
      <c r="S17" s="4"/>
    </row>
    <row r="18" spans="1:19" ht="12.75">
      <c r="A18" s="17" t="s">
        <v>240</v>
      </c>
      <c r="B18" s="17"/>
      <c r="C18" s="17"/>
      <c r="D18" s="17"/>
      <c r="E18" s="17"/>
      <c r="F18" s="17"/>
      <c r="G18" s="17"/>
      <c r="H18" s="17"/>
      <c r="I18" s="17"/>
      <c r="J18" s="17">
        <v>111</v>
      </c>
      <c r="K18" s="18" t="s">
        <v>54</v>
      </c>
      <c r="L18" s="552" t="s">
        <v>256</v>
      </c>
      <c r="M18" s="552"/>
      <c r="N18" s="18"/>
      <c r="O18" s="287"/>
      <c r="P18" s="287"/>
      <c r="Q18" s="352"/>
      <c r="R18" s="4"/>
      <c r="S18" s="4"/>
    </row>
    <row r="19" spans="1:19" ht="12.75">
      <c r="A19" s="17" t="s">
        <v>240</v>
      </c>
      <c r="B19" s="17">
        <v>1</v>
      </c>
      <c r="C19" s="17"/>
      <c r="D19" s="17">
        <v>3</v>
      </c>
      <c r="E19" s="17"/>
      <c r="F19" s="17">
        <v>5</v>
      </c>
      <c r="G19" s="17"/>
      <c r="H19" s="17"/>
      <c r="I19" s="17"/>
      <c r="J19" s="17">
        <v>111</v>
      </c>
      <c r="K19" s="21">
        <v>3</v>
      </c>
      <c r="L19" s="21" t="s">
        <v>1</v>
      </c>
      <c r="M19" s="21"/>
      <c r="N19" s="25">
        <f>N20+N33</f>
        <v>247000</v>
      </c>
      <c r="O19" s="246">
        <f>O20+O33</f>
        <v>253000</v>
      </c>
      <c r="P19" s="246">
        <f>P20+P33</f>
        <v>253000</v>
      </c>
      <c r="Q19" s="357">
        <f>P19/O19</f>
        <v>1</v>
      </c>
      <c r="R19" s="4"/>
      <c r="S19" s="4"/>
    </row>
    <row r="20" spans="1:19" ht="12.75">
      <c r="A20" s="17" t="s">
        <v>240</v>
      </c>
      <c r="B20" s="17">
        <v>1</v>
      </c>
      <c r="C20" s="17"/>
      <c r="D20" s="17">
        <v>3</v>
      </c>
      <c r="E20" s="17"/>
      <c r="F20" s="17">
        <v>5</v>
      </c>
      <c r="G20" s="17"/>
      <c r="H20" s="17"/>
      <c r="I20" s="17"/>
      <c r="J20" s="17">
        <v>111</v>
      </c>
      <c r="K20" s="22">
        <v>32</v>
      </c>
      <c r="L20" s="23" t="s">
        <v>6</v>
      </c>
      <c r="M20" s="24"/>
      <c r="N20" s="25">
        <f>N21+N23</f>
        <v>247000</v>
      </c>
      <c r="O20" s="291">
        <f>O21+O23</f>
        <v>253000</v>
      </c>
      <c r="P20" s="291">
        <f>P21+P23</f>
        <v>253000</v>
      </c>
      <c r="Q20" s="357">
        <f aca="true" t="shared" si="0" ref="Q20:Q31">P20/O20</f>
        <v>1</v>
      </c>
      <c r="R20" s="4"/>
      <c r="S20" s="4"/>
    </row>
    <row r="21" spans="1:19" ht="12.75">
      <c r="A21" s="17" t="s">
        <v>240</v>
      </c>
      <c r="B21" s="17">
        <v>1</v>
      </c>
      <c r="C21" s="17"/>
      <c r="D21" s="17">
        <v>3</v>
      </c>
      <c r="E21" s="17"/>
      <c r="F21" s="17">
        <v>5</v>
      </c>
      <c r="G21" s="17"/>
      <c r="H21" s="17"/>
      <c r="I21" s="17"/>
      <c r="J21" s="17">
        <v>111</v>
      </c>
      <c r="K21" s="21">
        <v>323</v>
      </c>
      <c r="L21" s="547" t="s">
        <v>8</v>
      </c>
      <c r="M21" s="519"/>
      <c r="N21" s="25">
        <f>N22</f>
        <v>25000</v>
      </c>
      <c r="O21" s="246">
        <f>O22</f>
        <v>25000</v>
      </c>
      <c r="P21" s="246">
        <f>P22</f>
        <v>25000</v>
      </c>
      <c r="Q21" s="357">
        <f t="shared" si="0"/>
        <v>1</v>
      </c>
      <c r="R21" s="4"/>
      <c r="S21" s="4"/>
    </row>
    <row r="22" spans="1:19" ht="12.75">
      <c r="A22" s="17" t="s">
        <v>240</v>
      </c>
      <c r="B22" s="17">
        <v>1</v>
      </c>
      <c r="C22" s="17"/>
      <c r="D22" s="17">
        <v>3</v>
      </c>
      <c r="E22" s="17"/>
      <c r="F22" s="17">
        <v>5</v>
      </c>
      <c r="G22" s="17"/>
      <c r="H22" s="17"/>
      <c r="I22" s="17"/>
      <c r="J22" s="17">
        <v>111</v>
      </c>
      <c r="K22" s="22">
        <v>3233</v>
      </c>
      <c r="L22" s="22" t="s">
        <v>74</v>
      </c>
      <c r="M22" s="22"/>
      <c r="N22" s="25">
        <v>25000</v>
      </c>
      <c r="O22" s="291">
        <v>25000</v>
      </c>
      <c r="P22" s="291">
        <v>25000</v>
      </c>
      <c r="Q22" s="357">
        <f t="shared" si="0"/>
        <v>1</v>
      </c>
      <c r="R22" s="4"/>
      <c r="S22" s="4"/>
    </row>
    <row r="23" spans="1:19" ht="12.75">
      <c r="A23" s="17" t="s">
        <v>240</v>
      </c>
      <c r="B23" s="17">
        <v>1</v>
      </c>
      <c r="C23" s="17"/>
      <c r="D23" s="17">
        <v>3</v>
      </c>
      <c r="E23" s="17"/>
      <c r="F23" s="17">
        <v>5</v>
      </c>
      <c r="G23" s="17"/>
      <c r="H23" s="17"/>
      <c r="I23" s="17"/>
      <c r="J23" s="17">
        <v>111</v>
      </c>
      <c r="K23" s="21">
        <v>329</v>
      </c>
      <c r="L23" s="547" t="s">
        <v>35</v>
      </c>
      <c r="M23" s="519"/>
      <c r="N23" s="25">
        <f>N24+N25+N26+N27+N28+N29+N30+N31+N32</f>
        <v>222000</v>
      </c>
      <c r="O23" s="246">
        <f>O24+O25+O26+O27+O28+O29+O30+O31+O32</f>
        <v>228000</v>
      </c>
      <c r="P23" s="246">
        <f>P24+P25+P26+P27+P28+P29+P30+P31+P32</f>
        <v>228000</v>
      </c>
      <c r="Q23" s="357">
        <f t="shared" si="0"/>
        <v>1</v>
      </c>
      <c r="R23" s="28"/>
      <c r="S23" s="28"/>
    </row>
    <row r="24" spans="1:19" ht="12.75">
      <c r="A24" s="17" t="s">
        <v>240</v>
      </c>
      <c r="B24" s="17">
        <v>1</v>
      </c>
      <c r="C24" s="17"/>
      <c r="D24" s="17">
        <v>3</v>
      </c>
      <c r="E24" s="17"/>
      <c r="F24" s="17">
        <v>5</v>
      </c>
      <c r="G24" s="17"/>
      <c r="H24" s="17"/>
      <c r="I24" s="17"/>
      <c r="J24" s="17">
        <v>111</v>
      </c>
      <c r="K24" s="22">
        <v>3291</v>
      </c>
      <c r="L24" s="26" t="s">
        <v>412</v>
      </c>
      <c r="M24" s="27"/>
      <c r="N24" s="25">
        <v>190000</v>
      </c>
      <c r="O24" s="291">
        <v>196000</v>
      </c>
      <c r="P24" s="291">
        <v>196000</v>
      </c>
      <c r="Q24" s="357">
        <f t="shared" si="0"/>
        <v>1</v>
      </c>
      <c r="R24" s="28"/>
      <c r="S24" s="28"/>
    </row>
    <row r="25" spans="1:19" ht="12.75" hidden="1">
      <c r="A25" s="17" t="s">
        <v>240</v>
      </c>
      <c r="B25" s="17">
        <v>1</v>
      </c>
      <c r="C25" s="17"/>
      <c r="D25" s="17">
        <v>3</v>
      </c>
      <c r="E25" s="17"/>
      <c r="F25" s="17">
        <v>5</v>
      </c>
      <c r="G25" s="17"/>
      <c r="H25" s="17"/>
      <c r="I25" s="17"/>
      <c r="J25" s="17">
        <v>111</v>
      </c>
      <c r="K25" s="29">
        <v>3291</v>
      </c>
      <c r="L25" s="29" t="s">
        <v>567</v>
      </c>
      <c r="M25" s="29"/>
      <c r="N25" s="30">
        <v>0</v>
      </c>
      <c r="O25" s="292">
        <v>0</v>
      </c>
      <c r="P25" s="292">
        <v>0</v>
      </c>
      <c r="Q25" s="357" t="e">
        <f t="shared" si="0"/>
        <v>#DIV/0!</v>
      </c>
      <c r="R25" s="4"/>
      <c r="S25" s="4"/>
    </row>
    <row r="26" spans="1:19" ht="12.75" hidden="1">
      <c r="A26" s="17" t="s">
        <v>240</v>
      </c>
      <c r="B26" s="17">
        <v>1</v>
      </c>
      <c r="C26" s="17"/>
      <c r="D26" s="17">
        <v>3</v>
      </c>
      <c r="E26" s="17"/>
      <c r="F26" s="17">
        <v>5</v>
      </c>
      <c r="G26" s="17"/>
      <c r="H26" s="17"/>
      <c r="I26" s="17"/>
      <c r="J26" s="17">
        <v>111</v>
      </c>
      <c r="K26" s="29">
        <v>3291</v>
      </c>
      <c r="L26" s="29" t="s">
        <v>537</v>
      </c>
      <c r="M26" s="29"/>
      <c r="N26" s="30">
        <v>0</v>
      </c>
      <c r="O26" s="292">
        <v>0</v>
      </c>
      <c r="P26" s="292">
        <v>0</v>
      </c>
      <c r="Q26" s="357" t="e">
        <f t="shared" si="0"/>
        <v>#DIV/0!</v>
      </c>
      <c r="R26" s="4"/>
      <c r="S26" s="4"/>
    </row>
    <row r="27" spans="1:19" ht="12.75" hidden="1">
      <c r="A27" s="17" t="s">
        <v>240</v>
      </c>
      <c r="B27" s="17">
        <v>1</v>
      </c>
      <c r="C27" s="17"/>
      <c r="D27" s="17">
        <v>3</v>
      </c>
      <c r="E27" s="17"/>
      <c r="F27" s="17">
        <v>5</v>
      </c>
      <c r="G27" s="17"/>
      <c r="H27" s="17"/>
      <c r="I27" s="17"/>
      <c r="J27" s="17">
        <v>111</v>
      </c>
      <c r="K27" s="29">
        <v>3291</v>
      </c>
      <c r="L27" s="529" t="s">
        <v>178</v>
      </c>
      <c r="M27" s="530"/>
      <c r="N27" s="30"/>
      <c r="O27" s="292"/>
      <c r="P27" s="292"/>
      <c r="Q27" s="357" t="e">
        <f t="shared" si="0"/>
        <v>#DIV/0!</v>
      </c>
      <c r="R27" s="4"/>
      <c r="S27" s="4"/>
    </row>
    <row r="28" spans="1:19" ht="12.75" hidden="1">
      <c r="A28" s="17" t="s">
        <v>240</v>
      </c>
      <c r="B28" s="17">
        <v>1</v>
      </c>
      <c r="C28" s="17"/>
      <c r="D28" s="17">
        <v>3</v>
      </c>
      <c r="E28" s="17"/>
      <c r="F28" s="17">
        <v>5</v>
      </c>
      <c r="G28" s="17"/>
      <c r="H28" s="17"/>
      <c r="I28" s="17"/>
      <c r="J28" s="17">
        <v>111</v>
      </c>
      <c r="K28" s="29">
        <v>3291</v>
      </c>
      <c r="L28" s="29" t="s">
        <v>506</v>
      </c>
      <c r="M28" s="29"/>
      <c r="N28" s="30">
        <v>0</v>
      </c>
      <c r="O28" s="292">
        <v>0</v>
      </c>
      <c r="P28" s="292">
        <v>0</v>
      </c>
      <c r="Q28" s="357" t="e">
        <f t="shared" si="0"/>
        <v>#DIV/0!</v>
      </c>
      <c r="R28" s="4"/>
      <c r="S28" s="4"/>
    </row>
    <row r="29" spans="1:19" ht="12.75" hidden="1">
      <c r="A29" s="17" t="s">
        <v>240</v>
      </c>
      <c r="B29" s="17">
        <v>1</v>
      </c>
      <c r="C29" s="17"/>
      <c r="D29" s="17">
        <v>3</v>
      </c>
      <c r="E29" s="17"/>
      <c r="F29" s="17">
        <v>5</v>
      </c>
      <c r="G29" s="17"/>
      <c r="H29" s="17"/>
      <c r="I29" s="17"/>
      <c r="J29" s="17">
        <v>111</v>
      </c>
      <c r="K29" s="29">
        <v>3291</v>
      </c>
      <c r="L29" s="29" t="s">
        <v>188</v>
      </c>
      <c r="M29" s="29"/>
      <c r="N29" s="30">
        <v>0</v>
      </c>
      <c r="O29" s="292">
        <v>0</v>
      </c>
      <c r="P29" s="292">
        <v>0</v>
      </c>
      <c r="Q29" s="357" t="e">
        <f t="shared" si="0"/>
        <v>#DIV/0!</v>
      </c>
      <c r="R29" s="4"/>
      <c r="S29" s="4"/>
    </row>
    <row r="30" spans="1:19" ht="12.75" hidden="1">
      <c r="A30" s="17" t="s">
        <v>240</v>
      </c>
      <c r="B30" s="17">
        <v>1</v>
      </c>
      <c r="C30" s="17"/>
      <c r="D30" s="17">
        <v>3</v>
      </c>
      <c r="E30" s="17"/>
      <c r="F30" s="17">
        <v>5</v>
      </c>
      <c r="G30" s="17"/>
      <c r="H30" s="17"/>
      <c r="I30" s="17"/>
      <c r="J30" s="17">
        <v>111</v>
      </c>
      <c r="K30" s="29">
        <v>3293</v>
      </c>
      <c r="L30" s="529" t="s">
        <v>75</v>
      </c>
      <c r="M30" s="530"/>
      <c r="N30" s="31"/>
      <c r="O30" s="293"/>
      <c r="P30" s="293"/>
      <c r="Q30" s="357" t="e">
        <f t="shared" si="0"/>
        <v>#DIV/0!</v>
      </c>
      <c r="R30" s="28"/>
      <c r="S30" s="28"/>
    </row>
    <row r="31" spans="1:19" ht="13.5" thickBot="1">
      <c r="A31" s="17" t="s">
        <v>240</v>
      </c>
      <c r="B31" s="17">
        <v>1</v>
      </c>
      <c r="C31" s="17"/>
      <c r="D31" s="17">
        <v>3</v>
      </c>
      <c r="E31" s="17"/>
      <c r="F31" s="17">
        <v>5</v>
      </c>
      <c r="G31" s="17"/>
      <c r="H31" s="17"/>
      <c r="I31" s="17"/>
      <c r="J31" s="17">
        <v>111</v>
      </c>
      <c r="K31" s="39">
        <v>3291</v>
      </c>
      <c r="L31" s="39" t="s">
        <v>76</v>
      </c>
      <c r="M31" s="39"/>
      <c r="N31" s="40">
        <v>32000</v>
      </c>
      <c r="O31" s="294">
        <v>32000</v>
      </c>
      <c r="P31" s="294">
        <v>32000</v>
      </c>
      <c r="Q31" s="474">
        <f t="shared" si="0"/>
        <v>1</v>
      </c>
      <c r="R31" s="4"/>
      <c r="S31" s="4"/>
    </row>
    <row r="32" spans="1:19" ht="12.75" hidden="1">
      <c r="A32" s="4" t="s">
        <v>137</v>
      </c>
      <c r="B32" s="4"/>
      <c r="C32" s="4"/>
      <c r="D32" s="17">
        <v>3</v>
      </c>
      <c r="E32" s="4"/>
      <c r="F32" s="17">
        <v>5</v>
      </c>
      <c r="G32" s="4"/>
      <c r="H32" s="4"/>
      <c r="I32" s="4"/>
      <c r="J32" s="4">
        <v>111</v>
      </c>
      <c r="K32" s="470">
        <v>3291</v>
      </c>
      <c r="L32" s="471" t="s">
        <v>193</v>
      </c>
      <c r="M32" s="472"/>
      <c r="N32" s="330"/>
      <c r="O32" s="308"/>
      <c r="P32" s="308"/>
      <c r="Q32" s="473" t="e">
        <f>O32/N32</f>
        <v>#DIV/0!</v>
      </c>
      <c r="R32" s="4"/>
      <c r="S32" s="4"/>
    </row>
    <row r="33" spans="1:19" ht="12.75" hidden="1">
      <c r="A33" s="4" t="s">
        <v>137</v>
      </c>
      <c r="B33" s="4">
        <v>1</v>
      </c>
      <c r="C33" s="4"/>
      <c r="D33" s="17">
        <v>3</v>
      </c>
      <c r="E33" s="4"/>
      <c r="F33" s="17">
        <v>5</v>
      </c>
      <c r="G33" s="4"/>
      <c r="H33" s="4"/>
      <c r="I33" s="4"/>
      <c r="J33" s="4">
        <v>111</v>
      </c>
      <c r="K33" s="29">
        <v>38</v>
      </c>
      <c r="L33" s="32" t="s">
        <v>106</v>
      </c>
      <c r="M33" s="59"/>
      <c r="N33" s="30">
        <f aca="true" t="shared" si="1" ref="N33:P34">N34</f>
        <v>0</v>
      </c>
      <c r="O33" s="292">
        <f t="shared" si="1"/>
        <v>0</v>
      </c>
      <c r="P33" s="292">
        <f t="shared" si="1"/>
        <v>0</v>
      </c>
      <c r="Q33" s="357" t="e">
        <f>O33/N33</f>
        <v>#DIV/0!</v>
      </c>
      <c r="R33" s="4"/>
      <c r="S33" s="4"/>
    </row>
    <row r="34" spans="1:19" ht="12.75" hidden="1">
      <c r="A34" s="4" t="s">
        <v>137</v>
      </c>
      <c r="B34" s="4">
        <v>1</v>
      </c>
      <c r="C34" s="4"/>
      <c r="D34" s="17">
        <v>3</v>
      </c>
      <c r="E34" s="4"/>
      <c r="F34" s="17">
        <v>5</v>
      </c>
      <c r="G34" s="4"/>
      <c r="H34" s="4"/>
      <c r="I34" s="4"/>
      <c r="J34" s="4">
        <v>111</v>
      </c>
      <c r="K34" s="158">
        <v>381</v>
      </c>
      <c r="L34" s="159" t="s">
        <v>98</v>
      </c>
      <c r="M34" s="160"/>
      <c r="N34" s="30">
        <f t="shared" si="1"/>
        <v>0</v>
      </c>
      <c r="O34" s="247">
        <f t="shared" si="1"/>
        <v>0</v>
      </c>
      <c r="P34" s="247">
        <f t="shared" si="1"/>
        <v>0</v>
      </c>
      <c r="Q34" s="357" t="e">
        <f>O34/N34</f>
        <v>#DIV/0!</v>
      </c>
      <c r="R34" s="4"/>
      <c r="S34" s="4"/>
    </row>
    <row r="35" spans="1:19" ht="13.5" hidden="1" thickBot="1">
      <c r="A35" s="4" t="s">
        <v>137</v>
      </c>
      <c r="B35" s="4">
        <v>1</v>
      </c>
      <c r="C35" s="4"/>
      <c r="D35" s="17">
        <v>3</v>
      </c>
      <c r="E35" s="4"/>
      <c r="F35" s="17">
        <v>5</v>
      </c>
      <c r="G35" s="4"/>
      <c r="H35" s="4"/>
      <c r="I35" s="4"/>
      <c r="J35" s="4">
        <v>111</v>
      </c>
      <c r="K35" s="39">
        <v>3811</v>
      </c>
      <c r="L35" s="161" t="s">
        <v>189</v>
      </c>
      <c r="M35" s="162"/>
      <c r="N35" s="40">
        <v>0</v>
      </c>
      <c r="O35" s="294">
        <v>0</v>
      </c>
      <c r="P35" s="292">
        <v>0</v>
      </c>
      <c r="Q35" s="357" t="e">
        <f>O35/N35</f>
        <v>#DIV/0!</v>
      </c>
      <c r="R35" s="4"/>
      <c r="S35" s="4"/>
    </row>
    <row r="36" spans="1:19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33"/>
      <c r="L36" s="34" t="s">
        <v>123</v>
      </c>
      <c r="M36" s="34"/>
      <c r="N36" s="314">
        <f>N19</f>
        <v>247000</v>
      </c>
      <c r="O36" s="248">
        <f>O19</f>
        <v>253000</v>
      </c>
      <c r="P36" s="248">
        <f>P19</f>
        <v>253000</v>
      </c>
      <c r="Q36" s="358">
        <f>P36/O36</f>
        <v>1</v>
      </c>
      <c r="R36" s="4"/>
      <c r="S36" s="4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35"/>
      <c r="L37" s="36"/>
      <c r="M37" s="36"/>
      <c r="N37" s="315"/>
      <c r="O37" s="249"/>
      <c r="P37" s="249"/>
      <c r="Q37" s="359"/>
      <c r="R37" s="4"/>
      <c r="S37" s="4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0" t="s">
        <v>194</v>
      </c>
      <c r="L38" s="9" t="s">
        <v>55</v>
      </c>
      <c r="M38" s="9"/>
      <c r="N38" s="41"/>
      <c r="O38" s="289"/>
      <c r="P38" s="289"/>
      <c r="Q38" s="354"/>
      <c r="R38" s="4"/>
      <c r="S38" s="4"/>
    </row>
    <row r="39" spans="1:19" ht="12.75">
      <c r="A39" s="18" t="s">
        <v>242</v>
      </c>
      <c r="B39" s="6"/>
      <c r="C39" s="6"/>
      <c r="D39" s="6"/>
      <c r="E39" s="6"/>
      <c r="F39" s="6"/>
      <c r="G39" s="6"/>
      <c r="H39" s="6"/>
      <c r="I39" s="6"/>
      <c r="J39" s="6">
        <v>111</v>
      </c>
      <c r="K39" s="6" t="s">
        <v>54</v>
      </c>
      <c r="L39" s="552" t="s">
        <v>380</v>
      </c>
      <c r="M39" s="552"/>
      <c r="N39" s="18"/>
      <c r="O39" s="497"/>
      <c r="P39" s="497"/>
      <c r="Q39" s="497"/>
      <c r="R39" s="4"/>
      <c r="S39" s="4"/>
    </row>
    <row r="40" spans="1:19" ht="12.75">
      <c r="A40" s="17" t="s">
        <v>242</v>
      </c>
      <c r="B40" s="17">
        <v>1</v>
      </c>
      <c r="C40" s="17"/>
      <c r="D40" s="17">
        <v>3</v>
      </c>
      <c r="E40" s="17"/>
      <c r="F40" s="17">
        <v>5</v>
      </c>
      <c r="G40" s="17"/>
      <c r="H40" s="17"/>
      <c r="I40" s="17"/>
      <c r="J40" s="17">
        <v>111</v>
      </c>
      <c r="K40" s="21">
        <v>3</v>
      </c>
      <c r="L40" s="547" t="s">
        <v>1</v>
      </c>
      <c r="M40" s="519"/>
      <c r="N40" s="25">
        <f>N41</f>
        <v>40000</v>
      </c>
      <c r="O40" s="246">
        <f>O41</f>
        <v>40000</v>
      </c>
      <c r="P40" s="246">
        <f>P41</f>
        <v>40000</v>
      </c>
      <c r="Q40" s="360">
        <f>P40/O40</f>
        <v>1</v>
      </c>
      <c r="R40" s="4"/>
      <c r="S40" s="4"/>
    </row>
    <row r="41" spans="1:19" ht="12.75">
      <c r="A41" s="17" t="s">
        <v>242</v>
      </c>
      <c r="B41" s="17">
        <v>1</v>
      </c>
      <c r="C41" s="17"/>
      <c r="D41" s="17">
        <v>3</v>
      </c>
      <c r="E41" s="17"/>
      <c r="F41" s="17">
        <v>5</v>
      </c>
      <c r="G41" s="17"/>
      <c r="H41" s="17"/>
      <c r="I41" s="17"/>
      <c r="J41" s="17">
        <v>111</v>
      </c>
      <c r="K41" s="22">
        <v>32</v>
      </c>
      <c r="L41" s="529" t="s">
        <v>6</v>
      </c>
      <c r="M41" s="530"/>
      <c r="N41" s="25">
        <f>N42+N44+N46</f>
        <v>40000</v>
      </c>
      <c r="O41" s="291">
        <f>O42+O44+O46</f>
        <v>40000</v>
      </c>
      <c r="P41" s="291">
        <f>P42+P44+P46</f>
        <v>40000</v>
      </c>
      <c r="Q41" s="360">
        <f aca="true" t="shared" si="2" ref="Q41:Q47">P41/O41</f>
        <v>1</v>
      </c>
      <c r="R41" s="4"/>
      <c r="S41" s="4"/>
    </row>
    <row r="42" spans="1:19" ht="12.75">
      <c r="A42" s="17" t="s">
        <v>242</v>
      </c>
      <c r="B42" s="17">
        <v>1</v>
      </c>
      <c r="C42" s="17"/>
      <c r="D42" s="17">
        <v>3</v>
      </c>
      <c r="E42" s="17"/>
      <c r="F42" s="17">
        <v>5</v>
      </c>
      <c r="G42" s="17"/>
      <c r="H42" s="17"/>
      <c r="I42" s="17"/>
      <c r="J42" s="17">
        <v>111</v>
      </c>
      <c r="K42" s="158">
        <v>322</v>
      </c>
      <c r="L42" s="547" t="s">
        <v>27</v>
      </c>
      <c r="M42" s="519"/>
      <c r="N42" s="30">
        <f>N43</f>
        <v>10000</v>
      </c>
      <c r="O42" s="247">
        <f>O43</f>
        <v>10000</v>
      </c>
      <c r="P42" s="247">
        <f>P43</f>
        <v>10000</v>
      </c>
      <c r="Q42" s="360">
        <f t="shared" si="2"/>
        <v>1</v>
      </c>
      <c r="R42" s="4"/>
      <c r="S42" s="4"/>
    </row>
    <row r="43" spans="1:19" ht="12.75">
      <c r="A43" s="17" t="s">
        <v>242</v>
      </c>
      <c r="B43" s="17">
        <v>1</v>
      </c>
      <c r="C43" s="17"/>
      <c r="D43" s="17">
        <v>3</v>
      </c>
      <c r="E43" s="17"/>
      <c r="F43" s="17">
        <v>5</v>
      </c>
      <c r="G43" s="17"/>
      <c r="H43" s="17"/>
      <c r="I43" s="17"/>
      <c r="J43" s="17">
        <v>111</v>
      </c>
      <c r="K43" s="29">
        <v>3221</v>
      </c>
      <c r="L43" s="26" t="s">
        <v>81</v>
      </c>
      <c r="M43" s="27"/>
      <c r="N43" s="30">
        <v>10000</v>
      </c>
      <c r="O43" s="292">
        <v>10000</v>
      </c>
      <c r="P43" s="292">
        <v>10000</v>
      </c>
      <c r="Q43" s="360">
        <f t="shared" si="2"/>
        <v>1</v>
      </c>
      <c r="R43" s="4"/>
      <c r="S43" s="4"/>
    </row>
    <row r="44" spans="1:19" ht="12.75" hidden="1">
      <c r="A44" s="17" t="s">
        <v>242</v>
      </c>
      <c r="B44" s="17">
        <v>1</v>
      </c>
      <c r="C44" s="17"/>
      <c r="D44" s="17">
        <v>3</v>
      </c>
      <c r="E44" s="17"/>
      <c r="F44" s="17">
        <v>5</v>
      </c>
      <c r="G44" s="17"/>
      <c r="H44" s="17"/>
      <c r="I44" s="17"/>
      <c r="J44" s="17">
        <v>111</v>
      </c>
      <c r="K44" s="158">
        <v>323</v>
      </c>
      <c r="L44" s="547" t="s">
        <v>8</v>
      </c>
      <c r="M44" s="519"/>
      <c r="N44" s="30">
        <f>N45</f>
        <v>0</v>
      </c>
      <c r="O44" s="247">
        <f>O45</f>
        <v>0</v>
      </c>
      <c r="P44" s="247">
        <f>P45</f>
        <v>0</v>
      </c>
      <c r="Q44" s="360" t="e">
        <f t="shared" si="2"/>
        <v>#DIV/0!</v>
      </c>
      <c r="R44" s="4"/>
      <c r="S44" s="4"/>
    </row>
    <row r="45" spans="1:19" ht="12.75" hidden="1">
      <c r="A45" s="17" t="s">
        <v>242</v>
      </c>
      <c r="B45" s="17">
        <v>1</v>
      </c>
      <c r="C45" s="17"/>
      <c r="D45" s="17">
        <v>3</v>
      </c>
      <c r="E45" s="17"/>
      <c r="F45" s="17">
        <v>5</v>
      </c>
      <c r="G45" s="17"/>
      <c r="H45" s="17"/>
      <c r="I45" s="17"/>
      <c r="J45" s="17">
        <v>111</v>
      </c>
      <c r="K45" s="29">
        <v>3233</v>
      </c>
      <c r="L45" s="529" t="s">
        <v>208</v>
      </c>
      <c r="M45" s="530"/>
      <c r="N45" s="30">
        <v>0</v>
      </c>
      <c r="O45" s="292">
        <v>0</v>
      </c>
      <c r="P45" s="292">
        <v>0</v>
      </c>
      <c r="Q45" s="360" t="e">
        <f t="shared" si="2"/>
        <v>#DIV/0!</v>
      </c>
      <c r="R45" s="4"/>
      <c r="S45" s="4"/>
    </row>
    <row r="46" spans="1:19" ht="12.75">
      <c r="A46" s="17" t="s">
        <v>242</v>
      </c>
      <c r="B46" s="17">
        <v>1</v>
      </c>
      <c r="C46" s="17"/>
      <c r="D46" s="17">
        <v>3</v>
      </c>
      <c r="E46" s="17"/>
      <c r="F46" s="17">
        <v>5</v>
      </c>
      <c r="G46" s="17"/>
      <c r="H46" s="17"/>
      <c r="I46" s="17"/>
      <c r="J46" s="17">
        <v>111</v>
      </c>
      <c r="K46" s="158">
        <v>329</v>
      </c>
      <c r="L46" s="547" t="s">
        <v>35</v>
      </c>
      <c r="M46" s="519"/>
      <c r="N46" s="30">
        <f>N47</f>
        <v>30000</v>
      </c>
      <c r="O46" s="247">
        <f>O47</f>
        <v>30000</v>
      </c>
      <c r="P46" s="247">
        <f>P47</f>
        <v>30000</v>
      </c>
      <c r="Q46" s="360">
        <f t="shared" si="2"/>
        <v>1</v>
      </c>
      <c r="R46" s="4"/>
      <c r="S46" s="4"/>
    </row>
    <row r="47" spans="1:19" ht="13.5" thickBot="1">
      <c r="A47" s="17" t="s">
        <v>242</v>
      </c>
      <c r="B47" s="17">
        <v>1</v>
      </c>
      <c r="C47" s="17"/>
      <c r="D47" s="17">
        <v>3</v>
      </c>
      <c r="E47" s="17"/>
      <c r="F47" s="17">
        <v>5</v>
      </c>
      <c r="G47" s="17"/>
      <c r="H47" s="17"/>
      <c r="I47" s="17"/>
      <c r="J47" s="17">
        <v>111</v>
      </c>
      <c r="K47" s="39">
        <v>3291</v>
      </c>
      <c r="L47" s="39" t="s">
        <v>413</v>
      </c>
      <c r="M47" s="39"/>
      <c r="N47" s="40">
        <v>30000</v>
      </c>
      <c r="O47" s="294">
        <v>30000</v>
      </c>
      <c r="P47" s="294">
        <v>30000</v>
      </c>
      <c r="Q47" s="469">
        <f t="shared" si="2"/>
        <v>1</v>
      </c>
      <c r="R47" s="4"/>
      <c r="S47" s="4"/>
    </row>
    <row r="48" spans="1:1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34"/>
      <c r="L48" s="34" t="s">
        <v>123</v>
      </c>
      <c r="M48" s="34"/>
      <c r="N48" s="314">
        <f>N40</f>
        <v>40000</v>
      </c>
      <c r="O48" s="248">
        <f>O40</f>
        <v>40000</v>
      </c>
      <c r="P48" s="248">
        <f>P40</f>
        <v>40000</v>
      </c>
      <c r="Q48" s="358">
        <f>P48/O48</f>
        <v>1</v>
      </c>
      <c r="R48" s="4"/>
      <c r="S48" s="4"/>
    </row>
    <row r="49" spans="1:1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36"/>
      <c r="L49" s="36"/>
      <c r="M49" s="36"/>
      <c r="N49" s="315"/>
      <c r="O49" s="249"/>
      <c r="P49" s="249"/>
      <c r="Q49" s="359"/>
      <c r="R49" s="4"/>
      <c r="S49" s="4"/>
    </row>
    <row r="50" spans="1:19" ht="12.75">
      <c r="A50" s="18" t="s">
        <v>243</v>
      </c>
      <c r="B50" s="6"/>
      <c r="C50" s="6"/>
      <c r="D50" s="6"/>
      <c r="E50" s="6"/>
      <c r="F50" s="6"/>
      <c r="G50" s="6"/>
      <c r="H50" s="6"/>
      <c r="I50" s="6"/>
      <c r="J50" s="6"/>
      <c r="K50" s="18" t="s">
        <v>62</v>
      </c>
      <c r="L50" s="552" t="s">
        <v>244</v>
      </c>
      <c r="M50" s="553"/>
      <c r="N50" s="119"/>
      <c r="O50" s="250"/>
      <c r="P50" s="250"/>
      <c r="Q50" s="361"/>
      <c r="R50" s="4"/>
      <c r="S50" s="4"/>
    </row>
    <row r="51" spans="1:19" ht="12.75">
      <c r="A51" s="17" t="s">
        <v>243</v>
      </c>
      <c r="B51" s="17">
        <v>1</v>
      </c>
      <c r="C51" s="17"/>
      <c r="D51" s="17">
        <v>3</v>
      </c>
      <c r="E51" s="17"/>
      <c r="F51" s="17"/>
      <c r="G51" s="17"/>
      <c r="H51" s="17"/>
      <c r="I51" s="17"/>
      <c r="J51" s="17">
        <v>111</v>
      </c>
      <c r="K51" s="21">
        <v>3</v>
      </c>
      <c r="L51" s="21" t="s">
        <v>1</v>
      </c>
      <c r="M51" s="21"/>
      <c r="N51" s="25">
        <f aca="true" t="shared" si="3" ref="N51:P53">N52</f>
        <v>40000</v>
      </c>
      <c r="O51" s="246">
        <f t="shared" si="3"/>
        <v>40000</v>
      </c>
      <c r="P51" s="246">
        <f t="shared" si="3"/>
        <v>40000</v>
      </c>
      <c r="Q51" s="360">
        <f aca="true" t="shared" si="4" ref="Q51:Q56">P51/O51</f>
        <v>1</v>
      </c>
      <c r="R51" s="17"/>
      <c r="S51" s="17"/>
    </row>
    <row r="52" spans="1:19" ht="12.75">
      <c r="A52" s="17" t="s">
        <v>243</v>
      </c>
      <c r="B52" s="17">
        <v>1</v>
      </c>
      <c r="C52" s="17"/>
      <c r="D52" s="17">
        <v>3</v>
      </c>
      <c r="E52" s="17"/>
      <c r="F52" s="17"/>
      <c r="G52" s="17"/>
      <c r="H52" s="17"/>
      <c r="I52" s="17"/>
      <c r="J52" s="17">
        <v>111</v>
      </c>
      <c r="K52" s="22">
        <v>38</v>
      </c>
      <c r="L52" s="22" t="s">
        <v>12</v>
      </c>
      <c r="M52" s="22"/>
      <c r="N52" s="25">
        <f t="shared" si="3"/>
        <v>40000</v>
      </c>
      <c r="O52" s="291">
        <f t="shared" si="3"/>
        <v>40000</v>
      </c>
      <c r="P52" s="291">
        <f t="shared" si="3"/>
        <v>40000</v>
      </c>
      <c r="Q52" s="360">
        <f t="shared" si="4"/>
        <v>1</v>
      </c>
      <c r="R52" s="17"/>
      <c r="S52" s="17"/>
    </row>
    <row r="53" spans="1:19" ht="12.75">
      <c r="A53" s="17" t="s">
        <v>243</v>
      </c>
      <c r="B53" s="17">
        <v>1</v>
      </c>
      <c r="C53" s="17"/>
      <c r="D53" s="17">
        <v>3</v>
      </c>
      <c r="E53" s="17"/>
      <c r="F53" s="17"/>
      <c r="G53" s="17"/>
      <c r="H53" s="17"/>
      <c r="I53" s="17"/>
      <c r="J53" s="17">
        <v>111</v>
      </c>
      <c r="K53" s="158">
        <v>381</v>
      </c>
      <c r="L53" s="547" t="s">
        <v>13</v>
      </c>
      <c r="M53" s="519"/>
      <c r="N53" s="30">
        <f t="shared" si="3"/>
        <v>40000</v>
      </c>
      <c r="O53" s="247">
        <f t="shared" si="3"/>
        <v>40000</v>
      </c>
      <c r="P53" s="247">
        <f t="shared" si="3"/>
        <v>40000</v>
      </c>
      <c r="Q53" s="360">
        <f t="shared" si="4"/>
        <v>1</v>
      </c>
      <c r="R53" s="17"/>
      <c r="S53" s="17"/>
    </row>
    <row r="54" spans="1:19" ht="12.75">
      <c r="A54" s="17" t="s">
        <v>243</v>
      </c>
      <c r="B54" s="17">
        <v>1</v>
      </c>
      <c r="C54" s="17"/>
      <c r="D54" s="17">
        <v>3</v>
      </c>
      <c r="E54" s="17"/>
      <c r="F54" s="17"/>
      <c r="G54" s="17"/>
      <c r="H54" s="17"/>
      <c r="I54" s="17"/>
      <c r="J54" s="17">
        <v>111</v>
      </c>
      <c r="K54" s="22">
        <v>3811</v>
      </c>
      <c r="L54" s="529" t="s">
        <v>98</v>
      </c>
      <c r="M54" s="530"/>
      <c r="N54" s="25">
        <v>40000</v>
      </c>
      <c r="O54" s="291">
        <v>40000</v>
      </c>
      <c r="P54" s="291">
        <v>40000</v>
      </c>
      <c r="Q54" s="360">
        <f t="shared" si="4"/>
        <v>1</v>
      </c>
      <c r="R54" s="17"/>
      <c r="S54" s="17"/>
    </row>
    <row r="55" spans="1:19" ht="13.5" thickBot="1">
      <c r="A55" s="41"/>
      <c r="B55" s="9"/>
      <c r="C55" s="9"/>
      <c r="D55" s="9"/>
      <c r="E55" s="9"/>
      <c r="F55" s="9"/>
      <c r="G55" s="9"/>
      <c r="H55" s="9"/>
      <c r="I55" s="9"/>
      <c r="J55" s="9"/>
      <c r="K55" s="42"/>
      <c r="L55" s="561" t="s">
        <v>123</v>
      </c>
      <c r="M55" s="562"/>
      <c r="N55" s="316">
        <f>N51</f>
        <v>40000</v>
      </c>
      <c r="O55" s="297">
        <f>O51</f>
        <v>40000</v>
      </c>
      <c r="P55" s="297">
        <f>P51</f>
        <v>40000</v>
      </c>
      <c r="Q55" s="362">
        <f t="shared" si="4"/>
        <v>1</v>
      </c>
      <c r="R55" s="4"/>
      <c r="S55" s="4"/>
    </row>
    <row r="56" spans="1:19" ht="13.5" thickBot="1">
      <c r="A56" s="43"/>
      <c r="B56" s="1"/>
      <c r="C56" s="1"/>
      <c r="D56" s="1"/>
      <c r="E56" s="1"/>
      <c r="F56" s="1"/>
      <c r="G56" s="1"/>
      <c r="H56" s="1"/>
      <c r="I56" s="1"/>
      <c r="J56" s="1"/>
      <c r="K56" s="44"/>
      <c r="L56" s="556" t="s">
        <v>262</v>
      </c>
      <c r="M56" s="557"/>
      <c r="N56" s="317">
        <f>N55+N48+N36</f>
        <v>327000</v>
      </c>
      <c r="O56" s="252">
        <f>O55+O48+O36</f>
        <v>333000</v>
      </c>
      <c r="P56" s="252">
        <f>P55+P48+P36</f>
        <v>333000</v>
      </c>
      <c r="Q56" s="363">
        <f t="shared" si="4"/>
        <v>1</v>
      </c>
      <c r="R56" s="4"/>
      <c r="S56" s="4"/>
    </row>
    <row r="57" spans="1:19" ht="13.5" thickTop="1">
      <c r="A57" s="17"/>
      <c r="B57" s="4"/>
      <c r="C57" s="4"/>
      <c r="D57" s="4"/>
      <c r="E57" s="4"/>
      <c r="F57" s="4"/>
      <c r="G57" s="4"/>
      <c r="H57" s="4"/>
      <c r="I57" s="4"/>
      <c r="J57" s="4"/>
      <c r="K57" s="45"/>
      <c r="L57" s="46"/>
      <c r="M57" s="46"/>
      <c r="N57" s="315"/>
      <c r="O57" s="249"/>
      <c r="P57" s="249"/>
      <c r="Q57" s="364"/>
      <c r="R57" s="4"/>
      <c r="S57" s="4"/>
    </row>
    <row r="58" spans="1:19" ht="12.75">
      <c r="A58" s="43"/>
      <c r="B58" s="1"/>
      <c r="C58" s="1"/>
      <c r="D58" s="1"/>
      <c r="E58" s="1"/>
      <c r="F58" s="1"/>
      <c r="G58" s="1"/>
      <c r="H58" s="1"/>
      <c r="I58" s="1"/>
      <c r="J58" s="1"/>
      <c r="K58" s="36"/>
      <c r="L58" s="36"/>
      <c r="M58" s="36"/>
      <c r="N58" s="315"/>
      <c r="O58" s="249"/>
      <c r="P58" s="249"/>
      <c r="Q58" s="359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7" t="s">
        <v>194</v>
      </c>
      <c r="L59" s="554" t="s">
        <v>245</v>
      </c>
      <c r="M59" s="555"/>
      <c r="N59" s="41"/>
      <c r="O59" s="289"/>
      <c r="P59" s="289"/>
      <c r="Q59" s="354"/>
      <c r="R59" s="4"/>
      <c r="S59" s="4"/>
    </row>
    <row r="60" spans="1:19" ht="12.75">
      <c r="A60" s="18" t="s">
        <v>246</v>
      </c>
      <c r="B60" s="6"/>
      <c r="C60" s="6"/>
      <c r="D60" s="6"/>
      <c r="E60" s="6"/>
      <c r="F60" s="6"/>
      <c r="G60" s="6"/>
      <c r="H60" s="6"/>
      <c r="I60" s="6"/>
      <c r="J60" s="6"/>
      <c r="K60" s="48" t="s">
        <v>401</v>
      </c>
      <c r="L60" s="550" t="s">
        <v>402</v>
      </c>
      <c r="M60" s="550"/>
      <c r="N60" s="119"/>
      <c r="O60" s="250"/>
      <c r="P60" s="250"/>
      <c r="Q60" s="361"/>
      <c r="R60" s="4"/>
      <c r="S60" s="4"/>
    </row>
    <row r="61" spans="1:19" ht="12.75">
      <c r="A61" s="18"/>
      <c r="B61" s="6"/>
      <c r="C61" s="6"/>
      <c r="D61" s="6"/>
      <c r="E61" s="6"/>
      <c r="F61" s="6"/>
      <c r="G61" s="6"/>
      <c r="H61" s="6"/>
      <c r="I61" s="6"/>
      <c r="J61" s="6"/>
      <c r="K61" s="48" t="s">
        <v>56</v>
      </c>
      <c r="L61" s="552" t="s">
        <v>236</v>
      </c>
      <c r="M61" s="552"/>
      <c r="N61" s="119"/>
      <c r="O61" s="250"/>
      <c r="P61" s="250"/>
      <c r="Q61" s="361"/>
      <c r="R61" s="4"/>
      <c r="S61" s="4"/>
    </row>
    <row r="62" spans="1:19" ht="12.75">
      <c r="A62" s="17" t="s">
        <v>247</v>
      </c>
      <c r="B62" s="17">
        <v>1</v>
      </c>
      <c r="C62" s="17"/>
      <c r="D62" s="17">
        <v>3</v>
      </c>
      <c r="E62" s="17"/>
      <c r="F62" s="17"/>
      <c r="G62" s="17"/>
      <c r="H62" s="17"/>
      <c r="I62" s="17"/>
      <c r="J62" s="17">
        <v>111</v>
      </c>
      <c r="K62" s="22">
        <v>3</v>
      </c>
      <c r="L62" s="529" t="s">
        <v>1</v>
      </c>
      <c r="M62" s="530"/>
      <c r="N62" s="25">
        <f>N63</f>
        <v>10000</v>
      </c>
      <c r="O62" s="291">
        <f>O63</f>
        <v>10000</v>
      </c>
      <c r="P62" s="291">
        <f>P63</f>
        <v>10000</v>
      </c>
      <c r="Q62" s="365">
        <f>P62/O62</f>
        <v>1</v>
      </c>
      <c r="R62" s="17"/>
      <c r="S62" s="17"/>
    </row>
    <row r="63" spans="1:19" ht="12.75">
      <c r="A63" s="17" t="s">
        <v>247</v>
      </c>
      <c r="B63" s="17">
        <v>1</v>
      </c>
      <c r="C63" s="17"/>
      <c r="D63" s="17">
        <v>3</v>
      </c>
      <c r="E63" s="17"/>
      <c r="F63" s="17"/>
      <c r="G63" s="17"/>
      <c r="H63" s="17"/>
      <c r="I63" s="17"/>
      <c r="J63" s="17">
        <v>111</v>
      </c>
      <c r="K63" s="22">
        <v>32</v>
      </c>
      <c r="L63" s="518" t="s">
        <v>6</v>
      </c>
      <c r="M63" s="518"/>
      <c r="N63" s="25">
        <f>N64+N67+N69</f>
        <v>10000</v>
      </c>
      <c r="O63" s="291">
        <f>O64+O67+O69</f>
        <v>10000</v>
      </c>
      <c r="P63" s="291">
        <f>P64+P67+P69</f>
        <v>10000</v>
      </c>
      <c r="Q63" s="365">
        <f>P63/O63</f>
        <v>1</v>
      </c>
      <c r="R63" s="17"/>
      <c r="S63" s="17"/>
    </row>
    <row r="64" spans="1:19" ht="12.75">
      <c r="A64" s="17" t="s">
        <v>247</v>
      </c>
      <c r="B64" s="17">
        <v>1</v>
      </c>
      <c r="C64" s="17"/>
      <c r="D64" s="17">
        <v>3</v>
      </c>
      <c r="E64" s="17"/>
      <c r="F64" s="17"/>
      <c r="G64" s="17"/>
      <c r="H64" s="17"/>
      <c r="I64" s="17"/>
      <c r="J64" s="17">
        <v>111</v>
      </c>
      <c r="K64" s="21">
        <v>322</v>
      </c>
      <c r="L64" s="515" t="s">
        <v>27</v>
      </c>
      <c r="M64" s="515"/>
      <c r="N64" s="25">
        <f>N65+N66</f>
        <v>10000</v>
      </c>
      <c r="O64" s="246">
        <f>O65+O66</f>
        <v>10000</v>
      </c>
      <c r="P64" s="246">
        <f>P65+P66</f>
        <v>10000</v>
      </c>
      <c r="Q64" s="365">
        <f>P64/O64</f>
        <v>1</v>
      </c>
      <c r="R64" s="17"/>
      <c r="S64" s="17"/>
    </row>
    <row r="65" spans="1:19" ht="13.5" thickBot="1">
      <c r="A65" s="17" t="s">
        <v>247</v>
      </c>
      <c r="B65" s="17">
        <v>1</v>
      </c>
      <c r="C65" s="17"/>
      <c r="D65" s="17">
        <v>3</v>
      </c>
      <c r="E65" s="17"/>
      <c r="F65" s="17"/>
      <c r="G65" s="17"/>
      <c r="H65" s="17"/>
      <c r="I65" s="17"/>
      <c r="J65" s="17">
        <v>111</v>
      </c>
      <c r="K65" s="39">
        <v>3221</v>
      </c>
      <c r="L65" s="516" t="s">
        <v>209</v>
      </c>
      <c r="M65" s="516"/>
      <c r="N65" s="40">
        <v>10000</v>
      </c>
      <c r="O65" s="294">
        <v>10000</v>
      </c>
      <c r="P65" s="294">
        <v>10000</v>
      </c>
      <c r="Q65" s="477">
        <f>P65/O65</f>
        <v>1</v>
      </c>
      <c r="R65" s="17"/>
      <c r="S65" s="17"/>
    </row>
    <row r="66" spans="1:19" ht="12.75" hidden="1">
      <c r="A66" s="17" t="s">
        <v>247</v>
      </c>
      <c r="B66" s="17">
        <v>1</v>
      </c>
      <c r="C66" s="17"/>
      <c r="D66" s="17">
        <v>3</v>
      </c>
      <c r="E66" s="17"/>
      <c r="F66" s="17"/>
      <c r="G66" s="17"/>
      <c r="H66" s="17"/>
      <c r="I66" s="17"/>
      <c r="J66" s="17">
        <v>111</v>
      </c>
      <c r="K66" s="475">
        <v>3223</v>
      </c>
      <c r="L66" s="517" t="s">
        <v>82</v>
      </c>
      <c r="M66" s="517"/>
      <c r="N66" s="330">
        <v>0</v>
      </c>
      <c r="O66" s="308">
        <v>0</v>
      </c>
      <c r="P66" s="308">
        <v>0</v>
      </c>
      <c r="Q66" s="476" t="e">
        <f>O66/N66</f>
        <v>#DIV/0!</v>
      </c>
      <c r="R66" s="17"/>
      <c r="S66" s="17"/>
    </row>
    <row r="67" spans="1:19" ht="12.75" hidden="1">
      <c r="A67" s="17" t="s">
        <v>247</v>
      </c>
      <c r="B67" s="17">
        <v>1</v>
      </c>
      <c r="C67" s="17"/>
      <c r="D67" s="17">
        <v>3</v>
      </c>
      <c r="E67" s="17"/>
      <c r="F67" s="17"/>
      <c r="G67" s="17"/>
      <c r="H67" s="17"/>
      <c r="I67" s="17"/>
      <c r="J67" s="17">
        <v>111</v>
      </c>
      <c r="K67" s="21">
        <v>323</v>
      </c>
      <c r="L67" s="515" t="s">
        <v>8</v>
      </c>
      <c r="M67" s="515"/>
      <c r="N67" s="25">
        <f>N68</f>
        <v>0</v>
      </c>
      <c r="O67" s="246">
        <f>O68</f>
        <v>0</v>
      </c>
      <c r="P67" s="246">
        <f>P68</f>
        <v>0</v>
      </c>
      <c r="Q67" s="365" t="e">
        <f>O67/N67</f>
        <v>#DIV/0!</v>
      </c>
      <c r="R67" s="17"/>
      <c r="S67" s="17"/>
    </row>
    <row r="68" spans="1:19" ht="12.75" hidden="1">
      <c r="A68" s="17" t="s">
        <v>247</v>
      </c>
      <c r="B68" s="17">
        <v>1</v>
      </c>
      <c r="C68" s="17"/>
      <c r="D68" s="17">
        <v>3</v>
      </c>
      <c r="E68" s="17"/>
      <c r="F68" s="17"/>
      <c r="G68" s="17"/>
      <c r="H68" s="17"/>
      <c r="I68" s="17"/>
      <c r="J68" s="17">
        <v>111</v>
      </c>
      <c r="K68" s="22">
        <v>3234</v>
      </c>
      <c r="L68" s="518" t="s">
        <v>86</v>
      </c>
      <c r="M68" s="518"/>
      <c r="N68" s="25">
        <v>0</v>
      </c>
      <c r="O68" s="291">
        <v>0</v>
      </c>
      <c r="P68" s="291">
        <v>0</v>
      </c>
      <c r="Q68" s="365" t="e">
        <f>O68/N68</f>
        <v>#DIV/0!</v>
      </c>
      <c r="R68" s="17"/>
      <c r="S68" s="17"/>
    </row>
    <row r="69" spans="1:19" ht="12.75" hidden="1">
      <c r="A69" s="17" t="s">
        <v>247</v>
      </c>
      <c r="B69" s="17">
        <v>1</v>
      </c>
      <c r="C69" s="17"/>
      <c r="D69" s="17">
        <v>3</v>
      </c>
      <c r="E69" s="17"/>
      <c r="F69" s="17"/>
      <c r="G69" s="17"/>
      <c r="H69" s="17"/>
      <c r="I69" s="17"/>
      <c r="J69" s="17">
        <v>111</v>
      </c>
      <c r="K69" s="21">
        <v>329</v>
      </c>
      <c r="L69" s="163" t="s">
        <v>35</v>
      </c>
      <c r="M69" s="163"/>
      <c r="N69" s="25">
        <f>N70</f>
        <v>0</v>
      </c>
      <c r="O69" s="246">
        <f>O70</f>
        <v>0</v>
      </c>
      <c r="P69" s="246">
        <f>P70</f>
        <v>0</v>
      </c>
      <c r="Q69" s="365" t="e">
        <f>O69/N69</f>
        <v>#DIV/0!</v>
      </c>
      <c r="R69" s="17"/>
      <c r="S69" s="17"/>
    </row>
    <row r="70" spans="1:19" ht="12.75" hidden="1">
      <c r="A70" s="17" t="s">
        <v>247</v>
      </c>
      <c r="B70" s="17">
        <v>1</v>
      </c>
      <c r="C70" s="17"/>
      <c r="D70" s="17">
        <v>3</v>
      </c>
      <c r="E70" s="17"/>
      <c r="F70" s="17"/>
      <c r="G70" s="17"/>
      <c r="H70" s="17"/>
      <c r="I70" s="17"/>
      <c r="J70" s="17">
        <v>111</v>
      </c>
      <c r="K70" s="22">
        <v>3291</v>
      </c>
      <c r="L70" s="518" t="s">
        <v>210</v>
      </c>
      <c r="M70" s="518"/>
      <c r="N70" s="25">
        <v>0</v>
      </c>
      <c r="O70" s="291">
        <v>0</v>
      </c>
      <c r="P70" s="291">
        <v>0</v>
      </c>
      <c r="Q70" s="365" t="e">
        <f>O70/N70</f>
        <v>#DIV/0!</v>
      </c>
      <c r="R70" s="17"/>
      <c r="S70" s="17"/>
    </row>
    <row r="71" spans="1:1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34"/>
      <c r="L71" s="34" t="s">
        <v>123</v>
      </c>
      <c r="M71" s="34"/>
      <c r="N71" s="314">
        <f>N62</f>
        <v>10000</v>
      </c>
      <c r="O71" s="248">
        <f>O62</f>
        <v>10000</v>
      </c>
      <c r="P71" s="248">
        <f>P62</f>
        <v>10000</v>
      </c>
      <c r="Q71" s="358">
        <f>P71/O71</f>
        <v>1</v>
      </c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36"/>
      <c r="L72" s="36"/>
      <c r="M72" s="36"/>
      <c r="N72" s="315"/>
      <c r="O72" s="249"/>
      <c r="P72" s="249"/>
      <c r="Q72" s="359"/>
      <c r="R72" s="4"/>
      <c r="S72" s="4"/>
    </row>
    <row r="73" spans="1:19" ht="12.75">
      <c r="A73" s="18" t="s">
        <v>248</v>
      </c>
      <c r="B73" s="6"/>
      <c r="C73" s="6"/>
      <c r="D73" s="6"/>
      <c r="E73" s="6"/>
      <c r="F73" s="6"/>
      <c r="G73" s="6"/>
      <c r="H73" s="6"/>
      <c r="I73" s="6"/>
      <c r="J73" s="6"/>
      <c r="K73" s="50" t="s">
        <v>26</v>
      </c>
      <c r="L73" s="552" t="s">
        <v>211</v>
      </c>
      <c r="M73" s="552"/>
      <c r="N73" s="100"/>
      <c r="O73" s="253"/>
      <c r="P73" s="253"/>
      <c r="Q73" s="366"/>
      <c r="R73" s="4"/>
      <c r="S73" s="4"/>
    </row>
    <row r="74" spans="1:19" ht="12.75">
      <c r="A74" s="17" t="s">
        <v>248</v>
      </c>
      <c r="B74" s="17">
        <v>1</v>
      </c>
      <c r="C74" s="17"/>
      <c r="D74" s="17">
        <v>3</v>
      </c>
      <c r="E74" s="17"/>
      <c r="F74" s="17"/>
      <c r="G74" s="17"/>
      <c r="H74" s="17"/>
      <c r="I74" s="17"/>
      <c r="J74" s="17">
        <v>660</v>
      </c>
      <c r="K74" s="21">
        <v>3</v>
      </c>
      <c r="L74" s="547" t="s">
        <v>1</v>
      </c>
      <c r="M74" s="519"/>
      <c r="N74" s="25">
        <f>N75</f>
        <v>35000</v>
      </c>
      <c r="O74" s="246">
        <f>O75</f>
        <v>55000</v>
      </c>
      <c r="P74" s="246">
        <f>P75</f>
        <v>55000</v>
      </c>
      <c r="Q74" s="360">
        <f aca="true" t="shared" si="5" ref="Q74:Q81">P74/O74</f>
        <v>1</v>
      </c>
      <c r="R74" s="17"/>
      <c r="S74" s="17"/>
    </row>
    <row r="75" spans="1:19" ht="12.75">
      <c r="A75" s="17" t="s">
        <v>248</v>
      </c>
      <c r="B75" s="17">
        <v>1</v>
      </c>
      <c r="C75" s="17"/>
      <c r="D75" s="17">
        <v>3</v>
      </c>
      <c r="E75" s="17"/>
      <c r="F75" s="17"/>
      <c r="G75" s="17"/>
      <c r="H75" s="17"/>
      <c r="I75" s="17"/>
      <c r="J75" s="17">
        <v>660</v>
      </c>
      <c r="K75" s="22">
        <v>32</v>
      </c>
      <c r="L75" s="529" t="s">
        <v>6</v>
      </c>
      <c r="M75" s="530"/>
      <c r="N75" s="25">
        <f>N76+N78</f>
        <v>35000</v>
      </c>
      <c r="O75" s="291">
        <f>O76+O78</f>
        <v>55000</v>
      </c>
      <c r="P75" s="291">
        <f>P76+P78</f>
        <v>55000</v>
      </c>
      <c r="Q75" s="360">
        <f t="shared" si="5"/>
        <v>1</v>
      </c>
      <c r="R75" s="17"/>
      <c r="S75" s="17"/>
    </row>
    <row r="76" spans="1:19" ht="12.75">
      <c r="A76" s="17" t="s">
        <v>248</v>
      </c>
      <c r="B76" s="17">
        <v>1</v>
      </c>
      <c r="C76" s="17"/>
      <c r="D76" s="17">
        <v>3</v>
      </c>
      <c r="E76" s="17"/>
      <c r="F76" s="17"/>
      <c r="G76" s="17"/>
      <c r="H76" s="17"/>
      <c r="I76" s="17"/>
      <c r="J76" s="17">
        <v>660</v>
      </c>
      <c r="K76" s="21">
        <v>322</v>
      </c>
      <c r="L76" s="547" t="s">
        <v>27</v>
      </c>
      <c r="M76" s="519"/>
      <c r="N76" s="25">
        <f>N77</f>
        <v>5000</v>
      </c>
      <c r="O76" s="246">
        <f>O77</f>
        <v>5000</v>
      </c>
      <c r="P76" s="246">
        <f>P77</f>
        <v>5000</v>
      </c>
      <c r="Q76" s="360">
        <f t="shared" si="5"/>
        <v>1</v>
      </c>
      <c r="R76" s="17"/>
      <c r="S76" s="17"/>
    </row>
    <row r="77" spans="1:19" ht="12.75">
      <c r="A77" s="17" t="s">
        <v>248</v>
      </c>
      <c r="B77" s="17">
        <v>1</v>
      </c>
      <c r="C77" s="17"/>
      <c r="D77" s="17">
        <v>3</v>
      </c>
      <c r="E77" s="17"/>
      <c r="F77" s="17"/>
      <c r="G77" s="17"/>
      <c r="H77" s="17"/>
      <c r="I77" s="17"/>
      <c r="J77" s="17">
        <v>660</v>
      </c>
      <c r="K77" s="22">
        <v>3224</v>
      </c>
      <c r="L77" s="529" t="s">
        <v>212</v>
      </c>
      <c r="M77" s="530"/>
      <c r="N77" s="25">
        <v>5000</v>
      </c>
      <c r="O77" s="291">
        <v>5000</v>
      </c>
      <c r="P77" s="291">
        <v>5000</v>
      </c>
      <c r="Q77" s="360">
        <f t="shared" si="5"/>
        <v>1</v>
      </c>
      <c r="R77" s="17"/>
      <c r="S77" s="17"/>
    </row>
    <row r="78" spans="1:19" ht="12.75">
      <c r="A78" s="17" t="s">
        <v>248</v>
      </c>
      <c r="B78" s="17">
        <v>1</v>
      </c>
      <c r="C78" s="17"/>
      <c r="D78" s="17">
        <v>3</v>
      </c>
      <c r="E78" s="17"/>
      <c r="F78" s="17"/>
      <c r="G78" s="17"/>
      <c r="H78" s="17"/>
      <c r="I78" s="17"/>
      <c r="J78" s="17">
        <v>660</v>
      </c>
      <c r="K78" s="21">
        <v>323</v>
      </c>
      <c r="L78" s="547" t="s">
        <v>8</v>
      </c>
      <c r="M78" s="519"/>
      <c r="N78" s="25">
        <f>N79</f>
        <v>30000</v>
      </c>
      <c r="O78" s="246">
        <f>O79</f>
        <v>50000</v>
      </c>
      <c r="P78" s="246">
        <f>P79</f>
        <v>50000</v>
      </c>
      <c r="Q78" s="360">
        <f t="shared" si="5"/>
        <v>1</v>
      </c>
      <c r="R78" s="17"/>
      <c r="S78" s="17"/>
    </row>
    <row r="79" spans="1:19" ht="13.5" thickBot="1">
      <c r="A79" s="17" t="s">
        <v>248</v>
      </c>
      <c r="B79" s="17">
        <v>1</v>
      </c>
      <c r="C79" s="17"/>
      <c r="D79" s="17">
        <v>3</v>
      </c>
      <c r="E79" s="17"/>
      <c r="F79" s="17"/>
      <c r="G79" s="17"/>
      <c r="H79" s="17"/>
      <c r="I79" s="17"/>
      <c r="J79" s="17">
        <v>660</v>
      </c>
      <c r="K79" s="39">
        <v>3232</v>
      </c>
      <c r="L79" s="521" t="s">
        <v>213</v>
      </c>
      <c r="M79" s="522"/>
      <c r="N79" s="40">
        <v>30000</v>
      </c>
      <c r="O79" s="294">
        <v>50000</v>
      </c>
      <c r="P79" s="294">
        <v>50000</v>
      </c>
      <c r="Q79" s="469">
        <f t="shared" si="5"/>
        <v>1</v>
      </c>
      <c r="R79" s="17"/>
      <c r="S79" s="17"/>
    </row>
    <row r="80" spans="1:19" ht="12.75">
      <c r="A80" s="41"/>
      <c r="B80" s="9"/>
      <c r="C80" s="9"/>
      <c r="D80" s="9"/>
      <c r="E80" s="9"/>
      <c r="F80" s="9"/>
      <c r="G80" s="9"/>
      <c r="H80" s="9"/>
      <c r="I80" s="9"/>
      <c r="J80" s="9"/>
      <c r="K80" s="34"/>
      <c r="L80" s="34" t="s">
        <v>123</v>
      </c>
      <c r="M80" s="34"/>
      <c r="N80" s="314">
        <f>N74</f>
        <v>35000</v>
      </c>
      <c r="O80" s="248">
        <f>O74</f>
        <v>55000</v>
      </c>
      <c r="P80" s="248">
        <f>P74</f>
        <v>55000</v>
      </c>
      <c r="Q80" s="358">
        <f t="shared" si="5"/>
        <v>1</v>
      </c>
      <c r="R80" s="4"/>
      <c r="S80" s="4"/>
    </row>
    <row r="81" spans="1:19" ht="12.75">
      <c r="A81" s="17"/>
      <c r="B81" s="4"/>
      <c r="C81" s="4"/>
      <c r="D81" s="4"/>
      <c r="E81" s="4"/>
      <c r="F81" s="4"/>
      <c r="G81" s="4"/>
      <c r="H81" s="4"/>
      <c r="I81" s="4"/>
      <c r="J81" s="4"/>
      <c r="K81" s="62"/>
      <c r="L81" s="520" t="s">
        <v>252</v>
      </c>
      <c r="M81" s="520"/>
      <c r="N81" s="318">
        <f>N80+N71</f>
        <v>45000</v>
      </c>
      <c r="O81" s="254">
        <f>O80+O71</f>
        <v>65000</v>
      </c>
      <c r="P81" s="248">
        <f>P80+P71</f>
        <v>65000</v>
      </c>
      <c r="Q81" s="358">
        <f t="shared" si="5"/>
        <v>1</v>
      </c>
      <c r="R81" s="4"/>
      <c r="S81" s="4"/>
    </row>
    <row r="82" spans="1:19" ht="12.75">
      <c r="A82" s="17"/>
      <c r="B82" s="4"/>
      <c r="C82" s="4"/>
      <c r="D82" s="4"/>
      <c r="E82" s="4"/>
      <c r="F82" s="4"/>
      <c r="G82" s="4"/>
      <c r="H82" s="4"/>
      <c r="I82" s="4"/>
      <c r="J82" s="4"/>
      <c r="K82" s="45"/>
      <c r="L82" s="53"/>
      <c r="M82" s="54"/>
      <c r="N82" s="107"/>
      <c r="O82" s="299"/>
      <c r="P82" s="299"/>
      <c r="Q82" s="367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7" t="s">
        <v>254</v>
      </c>
      <c r="L83" s="554" t="s">
        <v>381</v>
      </c>
      <c r="M83" s="555"/>
      <c r="N83" s="41"/>
      <c r="O83" s="289"/>
      <c r="P83" s="289"/>
      <c r="Q83" s="354"/>
      <c r="R83" s="4"/>
      <c r="S83" s="4"/>
    </row>
    <row r="84" spans="1:19" ht="12.75">
      <c r="A84" s="18" t="s">
        <v>249</v>
      </c>
      <c r="B84" s="6"/>
      <c r="C84" s="6"/>
      <c r="D84" s="6"/>
      <c r="E84" s="6"/>
      <c r="F84" s="6"/>
      <c r="G84" s="6"/>
      <c r="H84" s="6"/>
      <c r="I84" s="6"/>
      <c r="J84" s="6"/>
      <c r="K84" s="48" t="s">
        <v>259</v>
      </c>
      <c r="L84" s="48" t="s">
        <v>404</v>
      </c>
      <c r="M84" s="48"/>
      <c r="N84" s="119"/>
      <c r="O84" s="250"/>
      <c r="P84" s="250"/>
      <c r="Q84" s="361"/>
      <c r="R84" s="4"/>
      <c r="S84" s="4"/>
    </row>
    <row r="85" spans="1:19" ht="12.75">
      <c r="A85" s="18"/>
      <c r="B85" s="6"/>
      <c r="C85" s="6"/>
      <c r="D85" s="6"/>
      <c r="E85" s="6"/>
      <c r="F85" s="6"/>
      <c r="G85" s="6"/>
      <c r="H85" s="6"/>
      <c r="I85" s="6"/>
      <c r="J85" s="6"/>
      <c r="K85" s="48" t="s">
        <v>26</v>
      </c>
      <c r="L85" s="6"/>
      <c r="M85" s="6"/>
      <c r="N85" s="119"/>
      <c r="O85" s="250"/>
      <c r="P85" s="250"/>
      <c r="Q85" s="361"/>
      <c r="R85" s="4"/>
      <c r="S85" s="4"/>
    </row>
    <row r="86" spans="1:19" ht="12.75">
      <c r="A86" s="17" t="s">
        <v>250</v>
      </c>
      <c r="B86" s="17">
        <v>1</v>
      </c>
      <c r="C86" s="17"/>
      <c r="D86" s="17">
        <v>3</v>
      </c>
      <c r="E86" s="17"/>
      <c r="F86" s="17">
        <v>5</v>
      </c>
      <c r="G86" s="17"/>
      <c r="H86" s="17"/>
      <c r="I86" s="17"/>
      <c r="J86" s="17">
        <v>116</v>
      </c>
      <c r="K86" s="21">
        <v>3</v>
      </c>
      <c r="L86" s="21" t="s">
        <v>1</v>
      </c>
      <c r="M86" s="21"/>
      <c r="N86" s="25">
        <f>N87+N92</f>
        <v>68000</v>
      </c>
      <c r="O86" s="246">
        <f>O87+O92</f>
        <v>79000</v>
      </c>
      <c r="P86" s="246">
        <f>P87+P92</f>
        <v>79000</v>
      </c>
      <c r="Q86" s="360">
        <f>P86/O86</f>
        <v>1</v>
      </c>
      <c r="R86" s="4"/>
      <c r="S86" s="4"/>
    </row>
    <row r="87" spans="1:19" ht="12.75">
      <c r="A87" s="17" t="s">
        <v>250</v>
      </c>
      <c r="B87" s="17">
        <v>1</v>
      </c>
      <c r="C87" s="17"/>
      <c r="D87" s="17">
        <v>3</v>
      </c>
      <c r="E87" s="17"/>
      <c r="F87" s="17">
        <v>5</v>
      </c>
      <c r="G87" s="17"/>
      <c r="H87" s="17"/>
      <c r="I87" s="17"/>
      <c r="J87" s="17">
        <v>116</v>
      </c>
      <c r="K87" s="22">
        <v>32</v>
      </c>
      <c r="L87" s="23" t="s">
        <v>6</v>
      </c>
      <c r="M87" s="24"/>
      <c r="N87" s="25">
        <f>N88+N90</f>
        <v>34000</v>
      </c>
      <c r="O87" s="291">
        <f>O88+O90</f>
        <v>34000</v>
      </c>
      <c r="P87" s="291">
        <f>P88+P90</f>
        <v>34000</v>
      </c>
      <c r="Q87" s="360">
        <f aca="true" t="shared" si="6" ref="Q87:Q94">P87/O87</f>
        <v>1</v>
      </c>
      <c r="R87" s="4"/>
      <c r="S87" s="4"/>
    </row>
    <row r="88" spans="1:19" ht="12.75" hidden="1">
      <c r="A88" s="17" t="s">
        <v>250</v>
      </c>
      <c r="B88" s="17">
        <v>1</v>
      </c>
      <c r="C88" s="17"/>
      <c r="D88" s="17">
        <v>3</v>
      </c>
      <c r="E88" s="17"/>
      <c r="F88" s="17">
        <v>5</v>
      </c>
      <c r="G88" s="17"/>
      <c r="H88" s="17"/>
      <c r="I88" s="17"/>
      <c r="J88" s="17">
        <v>116</v>
      </c>
      <c r="K88" s="21">
        <v>322</v>
      </c>
      <c r="L88" s="547" t="s">
        <v>224</v>
      </c>
      <c r="M88" s="519"/>
      <c r="N88" s="25">
        <f>N89</f>
        <v>0</v>
      </c>
      <c r="O88" s="246">
        <f>O89</f>
        <v>0</v>
      </c>
      <c r="P88" s="246">
        <f>P89</f>
        <v>0</v>
      </c>
      <c r="Q88" s="360" t="e">
        <f t="shared" si="6"/>
        <v>#DIV/0!</v>
      </c>
      <c r="R88" s="4"/>
      <c r="S88" s="4"/>
    </row>
    <row r="89" spans="1:19" ht="12.75" hidden="1">
      <c r="A89" s="17" t="s">
        <v>250</v>
      </c>
      <c r="B89" s="17">
        <v>1</v>
      </c>
      <c r="C89" s="17"/>
      <c r="D89" s="17">
        <v>3</v>
      </c>
      <c r="E89" s="17"/>
      <c r="F89" s="17">
        <v>5</v>
      </c>
      <c r="G89" s="17"/>
      <c r="H89" s="17"/>
      <c r="I89" s="17"/>
      <c r="J89" s="17">
        <v>116</v>
      </c>
      <c r="K89" s="22">
        <v>3221</v>
      </c>
      <c r="L89" s="22" t="s">
        <v>81</v>
      </c>
      <c r="M89" s="22"/>
      <c r="N89" s="25">
        <v>0</v>
      </c>
      <c r="O89" s="291">
        <v>0</v>
      </c>
      <c r="P89" s="291">
        <v>0</v>
      </c>
      <c r="Q89" s="360" t="e">
        <f t="shared" si="6"/>
        <v>#DIV/0!</v>
      </c>
      <c r="R89" s="4"/>
      <c r="S89" s="4"/>
    </row>
    <row r="90" spans="1:19" ht="12.75">
      <c r="A90" s="17" t="s">
        <v>250</v>
      </c>
      <c r="B90" s="17">
        <v>1</v>
      </c>
      <c r="C90" s="17"/>
      <c r="D90" s="17">
        <v>3</v>
      </c>
      <c r="E90" s="17"/>
      <c r="F90" s="17">
        <v>5</v>
      </c>
      <c r="G90" s="17"/>
      <c r="H90" s="17"/>
      <c r="I90" s="17"/>
      <c r="J90" s="17">
        <v>116</v>
      </c>
      <c r="K90" s="21">
        <v>329</v>
      </c>
      <c r="L90" s="547" t="s">
        <v>35</v>
      </c>
      <c r="M90" s="519"/>
      <c r="N90" s="319">
        <f>N91</f>
        <v>34000</v>
      </c>
      <c r="O90" s="246">
        <f>O91</f>
        <v>34000</v>
      </c>
      <c r="P90" s="246">
        <f>P91</f>
        <v>34000</v>
      </c>
      <c r="Q90" s="360">
        <f t="shared" si="6"/>
        <v>1</v>
      </c>
      <c r="R90" s="4"/>
      <c r="S90" s="4"/>
    </row>
    <row r="91" spans="1:19" ht="12.75">
      <c r="A91" s="17" t="s">
        <v>250</v>
      </c>
      <c r="B91" s="17">
        <v>1</v>
      </c>
      <c r="C91" s="17"/>
      <c r="D91" s="17">
        <v>3</v>
      </c>
      <c r="E91" s="17"/>
      <c r="F91" s="17">
        <v>5</v>
      </c>
      <c r="G91" s="17"/>
      <c r="H91" s="17"/>
      <c r="I91" s="17"/>
      <c r="J91" s="17">
        <v>116</v>
      </c>
      <c r="K91" s="22">
        <v>3291</v>
      </c>
      <c r="L91" s="560" t="s">
        <v>223</v>
      </c>
      <c r="M91" s="530"/>
      <c r="N91" s="25">
        <v>34000</v>
      </c>
      <c r="O91" s="291">
        <v>34000</v>
      </c>
      <c r="P91" s="291">
        <v>34000</v>
      </c>
      <c r="Q91" s="360">
        <f t="shared" si="6"/>
        <v>1</v>
      </c>
      <c r="R91" s="4"/>
      <c r="S91" s="4"/>
    </row>
    <row r="92" spans="1:19" ht="12.75">
      <c r="A92" s="17" t="s">
        <v>250</v>
      </c>
      <c r="B92" s="17">
        <v>1</v>
      </c>
      <c r="C92" s="17"/>
      <c r="D92" s="17">
        <v>3</v>
      </c>
      <c r="E92" s="17"/>
      <c r="F92" s="17">
        <v>5</v>
      </c>
      <c r="G92" s="17"/>
      <c r="H92" s="17"/>
      <c r="I92" s="17"/>
      <c r="J92" s="17">
        <v>116</v>
      </c>
      <c r="K92" s="22">
        <v>38</v>
      </c>
      <c r="L92" s="22" t="s">
        <v>12</v>
      </c>
      <c r="M92" s="22"/>
      <c r="N92" s="25">
        <f aca="true" t="shared" si="7" ref="N92:P93">N93</f>
        <v>34000</v>
      </c>
      <c r="O92" s="291">
        <f t="shared" si="7"/>
        <v>45000</v>
      </c>
      <c r="P92" s="291">
        <f t="shared" si="7"/>
        <v>45000</v>
      </c>
      <c r="Q92" s="360">
        <f t="shared" si="6"/>
        <v>1</v>
      </c>
      <c r="R92" s="4"/>
      <c r="S92" s="4"/>
    </row>
    <row r="93" spans="1:19" ht="12.75">
      <c r="A93" s="17" t="s">
        <v>250</v>
      </c>
      <c r="B93" s="17">
        <v>1</v>
      </c>
      <c r="C93" s="17"/>
      <c r="D93" s="17">
        <v>3</v>
      </c>
      <c r="E93" s="17"/>
      <c r="F93" s="17">
        <v>5</v>
      </c>
      <c r="G93" s="17"/>
      <c r="H93" s="17"/>
      <c r="I93" s="17"/>
      <c r="J93" s="17">
        <v>116</v>
      </c>
      <c r="K93" s="158">
        <v>381</v>
      </c>
      <c r="L93" s="547" t="s">
        <v>13</v>
      </c>
      <c r="M93" s="519"/>
      <c r="N93" s="30">
        <f t="shared" si="7"/>
        <v>34000</v>
      </c>
      <c r="O93" s="247">
        <f t="shared" si="7"/>
        <v>45000</v>
      </c>
      <c r="P93" s="247">
        <f t="shared" si="7"/>
        <v>45000</v>
      </c>
      <c r="Q93" s="360">
        <f t="shared" si="6"/>
        <v>1</v>
      </c>
      <c r="R93" s="4"/>
      <c r="S93" s="4"/>
    </row>
    <row r="94" spans="1:19" ht="12.75">
      <c r="A94" s="17" t="s">
        <v>250</v>
      </c>
      <c r="B94" s="17">
        <v>1</v>
      </c>
      <c r="C94" s="17"/>
      <c r="D94" s="17">
        <v>3</v>
      </c>
      <c r="E94" s="17"/>
      <c r="F94" s="17">
        <v>5</v>
      </c>
      <c r="G94" s="17"/>
      <c r="H94" s="17"/>
      <c r="I94" s="17"/>
      <c r="J94" s="17">
        <v>116</v>
      </c>
      <c r="K94" s="22">
        <v>3811</v>
      </c>
      <c r="L94" s="529" t="s">
        <v>98</v>
      </c>
      <c r="M94" s="530"/>
      <c r="N94" s="25">
        <v>34000</v>
      </c>
      <c r="O94" s="291">
        <v>45000</v>
      </c>
      <c r="P94" s="291">
        <v>45000</v>
      </c>
      <c r="Q94" s="360">
        <f t="shared" si="6"/>
        <v>1</v>
      </c>
      <c r="R94" s="4"/>
      <c r="S94" s="4"/>
    </row>
    <row r="95" spans="1:1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55"/>
      <c r="L95" s="55" t="s">
        <v>123</v>
      </c>
      <c r="M95" s="55"/>
      <c r="N95" s="316">
        <f>N86</f>
        <v>68000</v>
      </c>
      <c r="O95" s="251">
        <f>O86</f>
        <v>79000</v>
      </c>
      <c r="P95" s="251">
        <f>P86</f>
        <v>79000</v>
      </c>
      <c r="Q95" s="368">
        <f>P95/O95</f>
        <v>1</v>
      </c>
      <c r="R95" s="4"/>
      <c r="S95" s="4"/>
    </row>
    <row r="96" spans="1:1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52"/>
      <c r="L96" s="51" t="s">
        <v>260</v>
      </c>
      <c r="M96" s="52"/>
      <c r="N96" s="318">
        <f>N95</f>
        <v>68000</v>
      </c>
      <c r="O96" s="254">
        <f>O95</f>
        <v>79000</v>
      </c>
      <c r="P96" s="254">
        <f>P95</f>
        <v>79000</v>
      </c>
      <c r="Q96" s="369">
        <f>P96/O96</f>
        <v>1</v>
      </c>
      <c r="R96" s="4"/>
      <c r="S96" s="4"/>
    </row>
    <row r="97" spans="1:19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229"/>
      <c r="L97" s="511" t="s">
        <v>251</v>
      </c>
      <c r="M97" s="512"/>
      <c r="N97" s="320">
        <f>N96+N81+N56</f>
        <v>440000</v>
      </c>
      <c r="O97" s="255">
        <f>O96+O81+O56</f>
        <v>477000</v>
      </c>
      <c r="P97" s="255">
        <f>P96+P81+P56</f>
        <v>477000</v>
      </c>
      <c r="Q97" s="370">
        <f>P97/O97</f>
        <v>1</v>
      </c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36"/>
      <c r="L98" s="45"/>
      <c r="M98" s="36"/>
      <c r="N98" s="315"/>
      <c r="O98" s="249"/>
      <c r="P98" s="249"/>
      <c r="Q98" s="359"/>
      <c r="R98" s="4"/>
      <c r="S98" s="4"/>
    </row>
    <row r="99" spans="1:19" ht="12.75">
      <c r="A99" s="17"/>
      <c r="B99" s="4"/>
      <c r="C99" s="4"/>
      <c r="D99" s="4"/>
      <c r="E99" s="4"/>
      <c r="F99" s="4"/>
      <c r="G99" s="4"/>
      <c r="H99" s="4"/>
      <c r="I99" s="4"/>
      <c r="J99" s="4"/>
      <c r="K99" s="56" t="s">
        <v>255</v>
      </c>
      <c r="L99" s="508" t="s">
        <v>199</v>
      </c>
      <c r="M99" s="509"/>
      <c r="N99" s="313"/>
      <c r="O99" s="288"/>
      <c r="P99" s="288"/>
      <c r="Q99" s="353"/>
      <c r="R99" s="4"/>
      <c r="S99" s="4"/>
    </row>
    <row r="100" spans="1:19" ht="12.75">
      <c r="A100" s="41"/>
      <c r="B100" s="9"/>
      <c r="C100" s="9"/>
      <c r="D100" s="9"/>
      <c r="E100" s="9"/>
      <c r="F100" s="9"/>
      <c r="G100" s="9"/>
      <c r="H100" s="9"/>
      <c r="I100" s="9"/>
      <c r="J100" s="9"/>
      <c r="K100" s="47" t="s">
        <v>195</v>
      </c>
      <c r="L100" s="47" t="s">
        <v>199</v>
      </c>
      <c r="M100" s="9"/>
      <c r="N100" s="41"/>
      <c r="O100" s="289"/>
      <c r="P100" s="289"/>
      <c r="Q100" s="354"/>
      <c r="R100" s="4"/>
      <c r="S100" s="4"/>
    </row>
    <row r="101" spans="1:19" ht="12.75">
      <c r="A101" s="18" t="s">
        <v>257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50" t="s">
        <v>263</v>
      </c>
      <c r="L101" s="550" t="s">
        <v>405</v>
      </c>
      <c r="M101" s="550"/>
      <c r="N101" s="100"/>
      <c r="O101" s="253"/>
      <c r="P101" s="253"/>
      <c r="Q101" s="371"/>
      <c r="R101" s="4"/>
      <c r="S101" s="4"/>
    </row>
    <row r="102" spans="1:19" ht="12.75">
      <c r="A102" s="18" t="s">
        <v>138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50" t="s">
        <v>26</v>
      </c>
      <c r="L102" s="57" t="s">
        <v>199</v>
      </c>
      <c r="M102" s="50"/>
      <c r="N102" s="100"/>
      <c r="O102" s="253"/>
      <c r="P102" s="253"/>
      <c r="Q102" s="371"/>
      <c r="R102" s="4"/>
      <c r="S102" s="4"/>
    </row>
    <row r="103" spans="1:19" ht="12.75">
      <c r="A103" s="17" t="s">
        <v>258</v>
      </c>
      <c r="B103" s="17">
        <v>1</v>
      </c>
      <c r="C103" s="17"/>
      <c r="D103" s="17">
        <v>3</v>
      </c>
      <c r="E103" s="17"/>
      <c r="F103" s="17">
        <v>5</v>
      </c>
      <c r="G103" s="17"/>
      <c r="H103" s="17"/>
      <c r="I103" s="17"/>
      <c r="J103" s="17">
        <v>111</v>
      </c>
      <c r="K103" s="21">
        <v>3</v>
      </c>
      <c r="L103" s="21" t="s">
        <v>1</v>
      </c>
      <c r="M103" s="21"/>
      <c r="N103" s="25">
        <f>N104+N113+N119</f>
        <v>600750</v>
      </c>
      <c r="O103" s="246">
        <f>O104+O113+O119</f>
        <v>567200</v>
      </c>
      <c r="P103" s="246">
        <f>P104+P113+P119</f>
        <v>567200</v>
      </c>
      <c r="Q103" s="360">
        <f>P103/O103</f>
        <v>1</v>
      </c>
      <c r="R103" s="4"/>
      <c r="S103" s="4"/>
    </row>
    <row r="104" spans="1:19" ht="12.75">
      <c r="A104" s="17" t="s">
        <v>258</v>
      </c>
      <c r="B104" s="17">
        <v>1</v>
      </c>
      <c r="C104" s="17"/>
      <c r="D104" s="17">
        <v>3</v>
      </c>
      <c r="E104" s="17"/>
      <c r="F104" s="17">
        <v>5</v>
      </c>
      <c r="G104" s="17"/>
      <c r="H104" s="17"/>
      <c r="I104" s="17"/>
      <c r="J104" s="17">
        <v>111</v>
      </c>
      <c r="K104" s="22">
        <v>31</v>
      </c>
      <c r="L104" s="22" t="s">
        <v>215</v>
      </c>
      <c r="M104" s="22"/>
      <c r="N104" s="25">
        <f>N105+N108+N110</f>
        <v>531650</v>
      </c>
      <c r="O104" s="291">
        <f>O105+O108+O110</f>
        <v>502200</v>
      </c>
      <c r="P104" s="291">
        <f>P105+P108+P110</f>
        <v>502200</v>
      </c>
      <c r="Q104" s="360">
        <f aca="true" t="shared" si="8" ref="Q104:Q118">P104/O104</f>
        <v>1</v>
      </c>
      <c r="R104" s="4"/>
      <c r="S104" s="4"/>
    </row>
    <row r="105" spans="1:19" ht="12.75">
      <c r="A105" s="17" t="s">
        <v>258</v>
      </c>
      <c r="B105" s="17">
        <v>1</v>
      </c>
      <c r="C105" s="17"/>
      <c r="D105" s="17">
        <v>3</v>
      </c>
      <c r="E105" s="17"/>
      <c r="F105" s="17">
        <v>5</v>
      </c>
      <c r="G105" s="17"/>
      <c r="H105" s="17"/>
      <c r="I105" s="17"/>
      <c r="J105" s="17">
        <v>111</v>
      </c>
      <c r="K105" s="21">
        <v>311</v>
      </c>
      <c r="L105" s="547" t="s">
        <v>217</v>
      </c>
      <c r="M105" s="519"/>
      <c r="N105" s="25">
        <f>N106+N107</f>
        <v>453850</v>
      </c>
      <c r="O105" s="246">
        <f>O106+O107</f>
        <v>430000</v>
      </c>
      <c r="P105" s="246">
        <f>P106+P107</f>
        <v>430000</v>
      </c>
      <c r="Q105" s="360">
        <f t="shared" si="8"/>
        <v>1</v>
      </c>
      <c r="R105" s="4"/>
      <c r="S105" s="4"/>
    </row>
    <row r="106" spans="1:19" ht="12.75">
      <c r="A106" s="17" t="s">
        <v>258</v>
      </c>
      <c r="B106" s="17">
        <v>1</v>
      </c>
      <c r="C106" s="17"/>
      <c r="D106" s="17">
        <v>3</v>
      </c>
      <c r="E106" s="17"/>
      <c r="F106" s="17">
        <v>5</v>
      </c>
      <c r="G106" s="17"/>
      <c r="H106" s="17"/>
      <c r="I106" s="17"/>
      <c r="J106" s="17">
        <v>111</v>
      </c>
      <c r="K106" s="22">
        <v>3111</v>
      </c>
      <c r="L106" s="529" t="s">
        <v>216</v>
      </c>
      <c r="M106" s="530"/>
      <c r="N106" s="25">
        <v>453850</v>
      </c>
      <c r="O106" s="291">
        <v>430000</v>
      </c>
      <c r="P106" s="291">
        <v>430000</v>
      </c>
      <c r="Q106" s="360">
        <f t="shared" si="8"/>
        <v>1</v>
      </c>
      <c r="R106" s="4"/>
      <c r="S106" s="4"/>
    </row>
    <row r="107" spans="1:19" ht="12.75" hidden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22">
        <v>3113</v>
      </c>
      <c r="L107" s="26" t="s">
        <v>152</v>
      </c>
      <c r="M107" s="27"/>
      <c r="N107" s="25">
        <v>0</v>
      </c>
      <c r="O107" s="291">
        <v>0</v>
      </c>
      <c r="P107" s="291">
        <v>0</v>
      </c>
      <c r="Q107" s="360" t="e">
        <f t="shared" si="8"/>
        <v>#DIV/0!</v>
      </c>
      <c r="R107" s="4"/>
      <c r="S107" s="4"/>
    </row>
    <row r="108" spans="1:19" ht="12.75">
      <c r="A108" s="17" t="s">
        <v>258</v>
      </c>
      <c r="B108" s="17">
        <v>1</v>
      </c>
      <c r="C108" s="17"/>
      <c r="D108" s="17">
        <v>3</v>
      </c>
      <c r="E108" s="17"/>
      <c r="F108" s="17">
        <v>5</v>
      </c>
      <c r="G108" s="17"/>
      <c r="H108" s="17"/>
      <c r="I108" s="17"/>
      <c r="J108" s="17">
        <v>111</v>
      </c>
      <c r="K108" s="21">
        <v>312</v>
      </c>
      <c r="L108" s="37" t="s">
        <v>4</v>
      </c>
      <c r="M108" s="38"/>
      <c r="N108" s="25">
        <f>N109</f>
        <v>2000</v>
      </c>
      <c r="O108" s="246">
        <f>O109</f>
        <v>0</v>
      </c>
      <c r="P108" s="246">
        <f>P109</f>
        <v>0</v>
      </c>
      <c r="Q108" s="360" t="e">
        <f t="shared" si="8"/>
        <v>#DIV/0!</v>
      </c>
      <c r="R108" s="4"/>
      <c r="S108" s="4"/>
    </row>
    <row r="109" spans="1:19" ht="12.75">
      <c r="A109" s="17" t="s">
        <v>258</v>
      </c>
      <c r="B109" s="17">
        <v>1</v>
      </c>
      <c r="C109" s="17"/>
      <c r="D109" s="17">
        <v>3</v>
      </c>
      <c r="E109" s="17"/>
      <c r="F109" s="17">
        <v>5</v>
      </c>
      <c r="G109" s="17"/>
      <c r="H109" s="17"/>
      <c r="I109" s="17"/>
      <c r="J109" s="17">
        <v>111</v>
      </c>
      <c r="K109" s="22">
        <v>3121</v>
      </c>
      <c r="L109" s="26" t="s">
        <v>4</v>
      </c>
      <c r="M109" s="27"/>
      <c r="N109" s="25">
        <v>2000</v>
      </c>
      <c r="O109" s="291">
        <v>0</v>
      </c>
      <c r="P109" s="291">
        <v>0</v>
      </c>
      <c r="Q109" s="360" t="e">
        <f t="shared" si="8"/>
        <v>#DIV/0!</v>
      </c>
      <c r="R109" s="4"/>
      <c r="S109" s="4"/>
    </row>
    <row r="110" spans="1:19" ht="12.75">
      <c r="A110" s="17" t="s">
        <v>258</v>
      </c>
      <c r="B110" s="17">
        <v>1</v>
      </c>
      <c r="C110" s="17"/>
      <c r="D110" s="17">
        <v>3</v>
      </c>
      <c r="E110" s="17"/>
      <c r="F110" s="17">
        <v>5</v>
      </c>
      <c r="G110" s="17"/>
      <c r="H110" s="17"/>
      <c r="I110" s="17"/>
      <c r="J110" s="17">
        <v>111</v>
      </c>
      <c r="K110" s="21">
        <v>313</v>
      </c>
      <c r="L110" s="37" t="s">
        <v>5</v>
      </c>
      <c r="M110" s="38"/>
      <c r="N110" s="25">
        <f>N111+N112</f>
        <v>75800</v>
      </c>
      <c r="O110" s="246">
        <f>O111+O112</f>
        <v>72200</v>
      </c>
      <c r="P110" s="246">
        <f>P111+P112</f>
        <v>72200</v>
      </c>
      <c r="Q110" s="360">
        <f t="shared" si="8"/>
        <v>1</v>
      </c>
      <c r="R110" s="4"/>
      <c r="S110" s="4"/>
    </row>
    <row r="111" spans="1:19" ht="12.75">
      <c r="A111" s="17" t="s">
        <v>258</v>
      </c>
      <c r="B111" s="17">
        <v>1</v>
      </c>
      <c r="C111" s="17"/>
      <c r="D111" s="17">
        <v>3</v>
      </c>
      <c r="E111" s="17"/>
      <c r="F111" s="17">
        <v>5</v>
      </c>
      <c r="G111" s="17"/>
      <c r="H111" s="17"/>
      <c r="I111" s="17"/>
      <c r="J111" s="17">
        <v>111</v>
      </c>
      <c r="K111" s="22">
        <v>3132</v>
      </c>
      <c r="L111" s="26" t="s">
        <v>218</v>
      </c>
      <c r="M111" s="27"/>
      <c r="N111" s="25">
        <v>68000</v>
      </c>
      <c r="O111" s="291">
        <v>65000</v>
      </c>
      <c r="P111" s="291">
        <v>65000</v>
      </c>
      <c r="Q111" s="360">
        <f t="shared" si="8"/>
        <v>1</v>
      </c>
      <c r="R111" s="4"/>
      <c r="S111" s="4"/>
    </row>
    <row r="112" spans="1:19" ht="12.75">
      <c r="A112" s="17" t="s">
        <v>258</v>
      </c>
      <c r="B112" s="17">
        <v>1</v>
      </c>
      <c r="C112" s="17"/>
      <c r="D112" s="17">
        <v>3</v>
      </c>
      <c r="E112" s="17"/>
      <c r="F112" s="17">
        <v>5</v>
      </c>
      <c r="G112" s="17"/>
      <c r="H112" s="17"/>
      <c r="I112" s="17"/>
      <c r="J112" s="17">
        <v>111</v>
      </c>
      <c r="K112" s="22">
        <v>3133</v>
      </c>
      <c r="L112" s="529" t="s">
        <v>220</v>
      </c>
      <c r="M112" s="530"/>
      <c r="N112" s="25">
        <v>7800</v>
      </c>
      <c r="O112" s="291">
        <v>7200</v>
      </c>
      <c r="P112" s="291">
        <v>7200</v>
      </c>
      <c r="Q112" s="360">
        <f t="shared" si="8"/>
        <v>1</v>
      </c>
      <c r="R112" s="4"/>
      <c r="S112" s="4"/>
    </row>
    <row r="113" spans="1:19" ht="12.75">
      <c r="A113" s="17" t="s">
        <v>258</v>
      </c>
      <c r="B113" s="17">
        <v>1</v>
      </c>
      <c r="C113" s="17"/>
      <c r="D113" s="17">
        <v>3</v>
      </c>
      <c r="E113" s="17"/>
      <c r="F113" s="17">
        <v>5</v>
      </c>
      <c r="G113" s="17"/>
      <c r="H113" s="17"/>
      <c r="I113" s="17"/>
      <c r="J113" s="17">
        <v>111</v>
      </c>
      <c r="K113" s="22">
        <v>32</v>
      </c>
      <c r="L113" s="26" t="s">
        <v>6</v>
      </c>
      <c r="M113" s="27"/>
      <c r="N113" s="25">
        <f>N114+N116</f>
        <v>69100</v>
      </c>
      <c r="O113" s="291">
        <f>O114+O116</f>
        <v>65000</v>
      </c>
      <c r="P113" s="291">
        <f>P114+P116</f>
        <v>65000</v>
      </c>
      <c r="Q113" s="360">
        <f t="shared" si="8"/>
        <v>1</v>
      </c>
      <c r="R113" s="4"/>
      <c r="S113" s="4"/>
    </row>
    <row r="114" spans="1:19" ht="12.75">
      <c r="A114" s="17" t="s">
        <v>258</v>
      </c>
      <c r="B114" s="17">
        <v>1</v>
      </c>
      <c r="C114" s="17"/>
      <c r="D114" s="17">
        <v>3</v>
      </c>
      <c r="E114" s="17"/>
      <c r="F114" s="17">
        <v>5</v>
      </c>
      <c r="G114" s="17"/>
      <c r="H114" s="17"/>
      <c r="I114" s="17"/>
      <c r="J114" s="17">
        <v>111</v>
      </c>
      <c r="K114" s="21">
        <v>321</v>
      </c>
      <c r="L114" s="21" t="s">
        <v>7</v>
      </c>
      <c r="M114" s="21"/>
      <c r="N114" s="25">
        <f>N115</f>
        <v>4100</v>
      </c>
      <c r="O114" s="246">
        <f>O115</f>
        <v>0</v>
      </c>
      <c r="P114" s="246">
        <f>P115</f>
        <v>0</v>
      </c>
      <c r="Q114" s="360" t="e">
        <f t="shared" si="8"/>
        <v>#DIV/0!</v>
      </c>
      <c r="R114" s="4"/>
      <c r="S114" s="4"/>
    </row>
    <row r="115" spans="1:19" ht="12.75">
      <c r="A115" s="17" t="s">
        <v>258</v>
      </c>
      <c r="B115" s="17">
        <v>1</v>
      </c>
      <c r="C115" s="17"/>
      <c r="D115" s="17">
        <v>3</v>
      </c>
      <c r="E115" s="17"/>
      <c r="F115" s="17">
        <v>5</v>
      </c>
      <c r="G115" s="17"/>
      <c r="H115" s="17"/>
      <c r="I115" s="17"/>
      <c r="J115" s="17">
        <v>111</v>
      </c>
      <c r="K115" s="22">
        <v>3212</v>
      </c>
      <c r="L115" s="22" t="s">
        <v>382</v>
      </c>
      <c r="M115" s="22"/>
      <c r="N115" s="25">
        <v>4100</v>
      </c>
      <c r="O115" s="291">
        <v>0</v>
      </c>
      <c r="P115" s="291">
        <v>0</v>
      </c>
      <c r="Q115" s="360" t="e">
        <f t="shared" si="8"/>
        <v>#DIV/0!</v>
      </c>
      <c r="R115" s="4"/>
      <c r="S115" s="4"/>
    </row>
    <row r="116" spans="1:19" ht="12.75">
      <c r="A116" s="17" t="s">
        <v>258</v>
      </c>
      <c r="B116" s="17">
        <v>1</v>
      </c>
      <c r="C116" s="17"/>
      <c r="D116" s="17">
        <v>3</v>
      </c>
      <c r="E116" s="17"/>
      <c r="F116" s="17">
        <v>5</v>
      </c>
      <c r="G116" s="17"/>
      <c r="H116" s="17"/>
      <c r="I116" s="17"/>
      <c r="J116" s="17">
        <v>111</v>
      </c>
      <c r="K116" s="21">
        <v>329</v>
      </c>
      <c r="L116" s="547" t="s">
        <v>35</v>
      </c>
      <c r="M116" s="519"/>
      <c r="N116" s="25">
        <f>N117+N118</f>
        <v>65000</v>
      </c>
      <c r="O116" s="246">
        <f>O117+O118</f>
        <v>65000</v>
      </c>
      <c r="P116" s="246">
        <f>P117+P118</f>
        <v>65000</v>
      </c>
      <c r="Q116" s="360">
        <f t="shared" si="8"/>
        <v>1</v>
      </c>
      <c r="R116" s="4"/>
      <c r="S116" s="4"/>
    </row>
    <row r="117" spans="1:19" ht="12.75">
      <c r="A117" s="17" t="s">
        <v>258</v>
      </c>
      <c r="B117" s="17">
        <v>1</v>
      </c>
      <c r="C117" s="17"/>
      <c r="D117" s="17">
        <v>3</v>
      </c>
      <c r="E117" s="17"/>
      <c r="F117" s="17">
        <v>5</v>
      </c>
      <c r="G117" s="17"/>
      <c r="H117" s="17"/>
      <c r="I117" s="17"/>
      <c r="J117" s="17">
        <v>111</v>
      </c>
      <c r="K117" s="22">
        <v>3293</v>
      </c>
      <c r="L117" s="26" t="s">
        <v>75</v>
      </c>
      <c r="M117" s="27"/>
      <c r="N117" s="25">
        <v>60000</v>
      </c>
      <c r="O117" s="291">
        <v>60000</v>
      </c>
      <c r="P117" s="291">
        <v>60000</v>
      </c>
      <c r="Q117" s="360">
        <f t="shared" si="8"/>
        <v>1</v>
      </c>
      <c r="R117" s="4"/>
      <c r="S117" s="4"/>
    </row>
    <row r="118" spans="1:19" ht="13.5" thickBot="1">
      <c r="A118" s="17" t="s">
        <v>258</v>
      </c>
      <c r="B118" s="17">
        <v>1</v>
      </c>
      <c r="C118" s="17"/>
      <c r="D118" s="17">
        <v>3</v>
      </c>
      <c r="E118" s="17"/>
      <c r="F118" s="17">
        <v>5</v>
      </c>
      <c r="G118" s="17"/>
      <c r="H118" s="17"/>
      <c r="I118" s="17"/>
      <c r="J118" s="17">
        <v>111</v>
      </c>
      <c r="K118" s="22">
        <v>3299</v>
      </c>
      <c r="L118" s="22" t="s">
        <v>221</v>
      </c>
      <c r="M118" s="22"/>
      <c r="N118" s="25">
        <v>5000</v>
      </c>
      <c r="O118" s="291">
        <v>5000</v>
      </c>
      <c r="P118" s="291">
        <v>5000</v>
      </c>
      <c r="Q118" s="360">
        <f t="shared" si="8"/>
        <v>1</v>
      </c>
      <c r="R118" s="4"/>
      <c r="S118" s="4"/>
    </row>
    <row r="119" spans="1:19" ht="13.5" hidden="1" thickBot="1">
      <c r="A119" s="17" t="s">
        <v>258</v>
      </c>
      <c r="B119" s="17">
        <v>1</v>
      </c>
      <c r="C119" s="17"/>
      <c r="D119" s="17">
        <v>3</v>
      </c>
      <c r="E119" s="17"/>
      <c r="F119" s="17">
        <v>5</v>
      </c>
      <c r="G119" s="17"/>
      <c r="H119" s="17"/>
      <c r="I119" s="17"/>
      <c r="J119" s="17">
        <v>111</v>
      </c>
      <c r="K119" s="29">
        <v>38</v>
      </c>
      <c r="L119" s="32" t="s">
        <v>190</v>
      </c>
      <c r="M119" s="59"/>
      <c r="N119" s="30">
        <f>N120</f>
        <v>0</v>
      </c>
      <c r="O119" s="247">
        <f>O120</f>
        <v>0</v>
      </c>
      <c r="P119" s="247">
        <f>P120</f>
        <v>0</v>
      </c>
      <c r="Q119" s="372">
        <f>Q120</f>
        <v>0</v>
      </c>
      <c r="R119" s="4"/>
      <c r="S119" s="4"/>
    </row>
    <row r="120" spans="1:19" ht="13.5" hidden="1" thickBot="1">
      <c r="A120" s="17" t="s">
        <v>258</v>
      </c>
      <c r="B120" s="17">
        <v>1</v>
      </c>
      <c r="C120" s="17"/>
      <c r="D120" s="17">
        <v>3</v>
      </c>
      <c r="E120" s="17"/>
      <c r="F120" s="17">
        <v>5</v>
      </c>
      <c r="G120" s="17"/>
      <c r="H120" s="17"/>
      <c r="I120" s="17"/>
      <c r="J120" s="17">
        <v>111</v>
      </c>
      <c r="K120" s="158">
        <v>381</v>
      </c>
      <c r="L120" s="547" t="s">
        <v>190</v>
      </c>
      <c r="M120" s="519"/>
      <c r="N120" s="30"/>
      <c r="O120" s="247"/>
      <c r="P120" s="247"/>
      <c r="Q120" s="372"/>
      <c r="R120" s="4"/>
      <c r="S120" s="4"/>
    </row>
    <row r="121" spans="1:19" ht="13.5" hidden="1" thickBot="1">
      <c r="A121" s="17" t="s">
        <v>258</v>
      </c>
      <c r="B121" s="17">
        <v>1</v>
      </c>
      <c r="C121" s="17"/>
      <c r="D121" s="17">
        <v>3</v>
      </c>
      <c r="E121" s="17"/>
      <c r="F121" s="17">
        <v>5</v>
      </c>
      <c r="G121" s="17"/>
      <c r="H121" s="17"/>
      <c r="I121" s="17"/>
      <c r="J121" s="17">
        <v>111</v>
      </c>
      <c r="K121" s="29">
        <v>3811</v>
      </c>
      <c r="L121" s="32" t="s">
        <v>98</v>
      </c>
      <c r="M121" s="59"/>
      <c r="N121" s="30"/>
      <c r="O121" s="247"/>
      <c r="P121" s="247"/>
      <c r="Q121" s="372"/>
      <c r="R121" s="4"/>
      <c r="S121" s="4"/>
    </row>
    <row r="122" spans="1:19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60"/>
      <c r="L122" s="61" t="s">
        <v>123</v>
      </c>
      <c r="M122" s="60"/>
      <c r="N122" s="321">
        <f>N103</f>
        <v>600750</v>
      </c>
      <c r="O122" s="300">
        <f>O103</f>
        <v>567200</v>
      </c>
      <c r="P122" s="300">
        <f>P103</f>
        <v>567200</v>
      </c>
      <c r="Q122" s="373">
        <f>P122/O122</f>
        <v>1</v>
      </c>
      <c r="R122" s="4"/>
      <c r="S122" s="4"/>
    </row>
    <row r="123" spans="1:19" ht="12.7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1"/>
      <c r="L123" s="531" t="s">
        <v>261</v>
      </c>
      <c r="M123" s="532"/>
      <c r="N123" s="318">
        <f aca="true" t="shared" si="9" ref="N123:P124">N122</f>
        <v>600750</v>
      </c>
      <c r="O123" s="254">
        <f t="shared" si="9"/>
        <v>567200</v>
      </c>
      <c r="P123" s="254">
        <f t="shared" si="9"/>
        <v>567200</v>
      </c>
      <c r="Q123" s="374">
        <f>P123/O123</f>
        <v>1</v>
      </c>
      <c r="R123" s="4"/>
      <c r="S123" s="4"/>
    </row>
    <row r="124" spans="1:19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63"/>
      <c r="L124" s="511" t="s">
        <v>253</v>
      </c>
      <c r="M124" s="512"/>
      <c r="N124" s="320">
        <f t="shared" si="9"/>
        <v>600750</v>
      </c>
      <c r="O124" s="255">
        <f t="shared" si="9"/>
        <v>567200</v>
      </c>
      <c r="P124" s="255">
        <f t="shared" si="9"/>
        <v>567200</v>
      </c>
      <c r="Q124" s="375">
        <f>P124/O124</f>
        <v>1</v>
      </c>
      <c r="R124" s="4"/>
      <c r="S124" s="4"/>
    </row>
    <row r="125" spans="1:19" ht="12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45"/>
      <c r="L125" s="45"/>
      <c r="M125" s="45"/>
      <c r="N125" s="315"/>
      <c r="O125" s="249"/>
      <c r="P125" s="249"/>
      <c r="Q125" s="364"/>
      <c r="R125" s="4"/>
      <c r="S125" s="4"/>
    </row>
    <row r="126" spans="1:1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22"/>
      <c r="O126" s="303"/>
      <c r="P126" s="303"/>
      <c r="Q126" s="355"/>
      <c r="R126" s="4"/>
      <c r="S126" s="4"/>
    </row>
    <row r="127" spans="1:19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7" t="s">
        <v>196</v>
      </c>
      <c r="L127" s="56" t="s">
        <v>268</v>
      </c>
      <c r="M127" s="7"/>
      <c r="N127" s="323"/>
      <c r="O127" s="301"/>
      <c r="P127" s="301"/>
      <c r="Q127" s="353"/>
      <c r="R127" s="4"/>
      <c r="S127" s="4"/>
    </row>
    <row r="128" spans="1:19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0" t="s">
        <v>116</v>
      </c>
      <c r="L128" s="9" t="s">
        <v>72</v>
      </c>
      <c r="M128" s="9"/>
      <c r="N128" s="324"/>
      <c r="O128" s="302"/>
      <c r="P128" s="302"/>
      <c r="Q128" s="354"/>
      <c r="R128" s="4"/>
      <c r="S128" s="4"/>
    </row>
    <row r="129" spans="1:19" ht="12.75">
      <c r="A129" s="5"/>
      <c r="B129" s="5"/>
      <c r="C129" s="5"/>
      <c r="D129" s="5"/>
      <c r="E129" s="5"/>
      <c r="F129" s="5"/>
      <c r="G129" s="5"/>
      <c r="H129" s="5"/>
      <c r="I129" s="5"/>
      <c r="J129" s="5">
        <v>100</v>
      </c>
      <c r="K129" s="5" t="s">
        <v>71</v>
      </c>
      <c r="L129" s="5" t="s">
        <v>38</v>
      </c>
      <c r="M129" s="5"/>
      <c r="N129" s="272"/>
      <c r="O129" s="303"/>
      <c r="P129" s="303"/>
      <c r="Q129" s="355"/>
      <c r="R129" s="4"/>
      <c r="S129" s="4"/>
    </row>
    <row r="130" spans="1:19" ht="12.75">
      <c r="A130" s="18" t="s">
        <v>265</v>
      </c>
      <c r="B130" s="6"/>
      <c r="C130" s="6"/>
      <c r="D130" s="6"/>
      <c r="E130" s="6"/>
      <c r="F130" s="6"/>
      <c r="G130" s="6"/>
      <c r="H130" s="6"/>
      <c r="I130" s="6"/>
      <c r="J130" s="6"/>
      <c r="K130" s="48" t="s">
        <v>264</v>
      </c>
      <c r="L130" s="48" t="s">
        <v>406</v>
      </c>
      <c r="M130" s="48"/>
      <c r="N130" s="119"/>
      <c r="O130" s="296"/>
      <c r="P130" s="296"/>
      <c r="Q130" s="352"/>
      <c r="R130" s="4"/>
      <c r="S130" s="4"/>
    </row>
    <row r="131" spans="1:19" ht="12.75">
      <c r="A131" s="18" t="s">
        <v>266</v>
      </c>
      <c r="B131" s="6"/>
      <c r="C131" s="6"/>
      <c r="D131" s="6"/>
      <c r="E131" s="6"/>
      <c r="F131" s="6"/>
      <c r="G131" s="6"/>
      <c r="H131" s="6"/>
      <c r="I131" s="6"/>
      <c r="J131" s="6">
        <v>111</v>
      </c>
      <c r="K131" s="48" t="s">
        <v>26</v>
      </c>
      <c r="L131" s="6" t="s">
        <v>72</v>
      </c>
      <c r="M131" s="6"/>
      <c r="N131" s="119"/>
      <c r="O131" s="296"/>
      <c r="P131" s="296"/>
      <c r="Q131" s="352"/>
      <c r="R131" s="4"/>
      <c r="S131" s="4"/>
    </row>
    <row r="132" spans="1:19" ht="12.75">
      <c r="A132" s="17" t="s">
        <v>266</v>
      </c>
      <c r="B132" s="17">
        <v>1</v>
      </c>
      <c r="C132" s="17"/>
      <c r="D132" s="17">
        <v>3</v>
      </c>
      <c r="E132" s="17"/>
      <c r="F132" s="17">
        <v>5</v>
      </c>
      <c r="G132" s="17"/>
      <c r="H132" s="17"/>
      <c r="I132" s="17"/>
      <c r="J132" s="17">
        <v>111</v>
      </c>
      <c r="K132" s="21">
        <v>3</v>
      </c>
      <c r="L132" s="547" t="s">
        <v>232</v>
      </c>
      <c r="M132" s="519"/>
      <c r="N132" s="25">
        <f>N133+N149+N191+N195+N202</f>
        <v>1266500</v>
      </c>
      <c r="O132" s="246">
        <f>O133+O149+O191+O195+O202</f>
        <v>1455500</v>
      </c>
      <c r="P132" s="246">
        <f>P133+P149+P191+P195+P202</f>
        <v>1520540</v>
      </c>
      <c r="Q132" s="360">
        <f>P132/O132</f>
        <v>1.0446856750257643</v>
      </c>
      <c r="R132" s="4"/>
      <c r="S132" s="4"/>
    </row>
    <row r="133" spans="1:19" ht="12.75">
      <c r="A133" s="17" t="s">
        <v>266</v>
      </c>
      <c r="B133" s="17">
        <v>1</v>
      </c>
      <c r="C133" s="17"/>
      <c r="D133" s="17">
        <v>3</v>
      </c>
      <c r="E133" s="17"/>
      <c r="F133" s="17">
        <v>5</v>
      </c>
      <c r="G133" s="17"/>
      <c r="H133" s="17"/>
      <c r="I133" s="17"/>
      <c r="J133" s="17">
        <v>111</v>
      </c>
      <c r="K133" s="22">
        <v>31</v>
      </c>
      <c r="L133" s="529" t="s">
        <v>230</v>
      </c>
      <c r="M133" s="530"/>
      <c r="N133" s="25">
        <f>N134+N138+N145</f>
        <v>523000</v>
      </c>
      <c r="O133" s="291">
        <f>O134+O138+O145</f>
        <v>612500</v>
      </c>
      <c r="P133" s="291">
        <f>P134+P138+P145</f>
        <v>647500</v>
      </c>
      <c r="Q133" s="360">
        <f aca="true" t="shared" si="10" ref="Q133:Q196">P133/O133</f>
        <v>1.0571428571428572</v>
      </c>
      <c r="R133" s="4"/>
      <c r="S133" s="4"/>
    </row>
    <row r="134" spans="1:19" ht="12.75">
      <c r="A134" s="17" t="s">
        <v>266</v>
      </c>
      <c r="B134" s="17">
        <v>1</v>
      </c>
      <c r="C134" s="17"/>
      <c r="D134" s="17">
        <v>3</v>
      </c>
      <c r="E134" s="17"/>
      <c r="F134" s="17">
        <v>5</v>
      </c>
      <c r="G134" s="17"/>
      <c r="H134" s="17"/>
      <c r="I134" s="17"/>
      <c r="J134" s="17">
        <v>111</v>
      </c>
      <c r="K134" s="21">
        <v>311</v>
      </c>
      <c r="L134" s="547" t="s">
        <v>231</v>
      </c>
      <c r="M134" s="519"/>
      <c r="N134" s="25">
        <f>N135+N136+N137</f>
        <v>403000</v>
      </c>
      <c r="O134" s="246">
        <f>O135+O136+O137</f>
        <v>463000</v>
      </c>
      <c r="P134" s="246">
        <f>P135+P136+P137</f>
        <v>463000</v>
      </c>
      <c r="Q134" s="360">
        <f t="shared" si="10"/>
        <v>1</v>
      </c>
      <c r="R134" s="4"/>
      <c r="S134" s="4"/>
    </row>
    <row r="135" spans="1:19" ht="12.75">
      <c r="A135" s="17" t="s">
        <v>266</v>
      </c>
      <c r="B135" s="17">
        <v>1</v>
      </c>
      <c r="C135" s="17"/>
      <c r="D135" s="17">
        <v>3</v>
      </c>
      <c r="E135" s="17"/>
      <c r="F135" s="17">
        <v>5</v>
      </c>
      <c r="G135" s="17"/>
      <c r="H135" s="17"/>
      <c r="I135" s="17"/>
      <c r="J135" s="17">
        <v>111</v>
      </c>
      <c r="K135" s="22">
        <v>3111</v>
      </c>
      <c r="L135" s="529" t="s">
        <v>176</v>
      </c>
      <c r="M135" s="530"/>
      <c r="N135" s="25">
        <v>370000</v>
      </c>
      <c r="O135" s="291">
        <v>420000</v>
      </c>
      <c r="P135" s="291">
        <v>420000</v>
      </c>
      <c r="Q135" s="360">
        <f t="shared" si="10"/>
        <v>1</v>
      </c>
      <c r="R135" s="4"/>
      <c r="S135" s="4"/>
    </row>
    <row r="136" spans="1:19" ht="12.75">
      <c r="A136" s="17" t="s">
        <v>266</v>
      </c>
      <c r="B136" s="17">
        <v>1</v>
      </c>
      <c r="C136" s="17"/>
      <c r="D136" s="17">
        <v>3</v>
      </c>
      <c r="E136" s="17"/>
      <c r="F136" s="17">
        <v>5</v>
      </c>
      <c r="G136" s="17"/>
      <c r="H136" s="17"/>
      <c r="I136" s="17"/>
      <c r="J136" s="17">
        <v>111</v>
      </c>
      <c r="K136" s="22">
        <v>3111</v>
      </c>
      <c r="L136" s="26" t="s">
        <v>225</v>
      </c>
      <c r="M136" s="27"/>
      <c r="N136" s="25">
        <v>30000</v>
      </c>
      <c r="O136" s="291">
        <v>40000</v>
      </c>
      <c r="P136" s="291">
        <v>40000</v>
      </c>
      <c r="Q136" s="360">
        <f t="shared" si="10"/>
        <v>1</v>
      </c>
      <c r="R136" s="4"/>
      <c r="S136" s="4"/>
    </row>
    <row r="137" spans="1:19" ht="12.75">
      <c r="A137" s="17" t="s">
        <v>266</v>
      </c>
      <c r="B137" s="17">
        <v>1</v>
      </c>
      <c r="C137" s="17"/>
      <c r="D137" s="17">
        <v>3</v>
      </c>
      <c r="E137" s="17"/>
      <c r="F137" s="17">
        <v>5</v>
      </c>
      <c r="G137" s="17"/>
      <c r="H137" s="17"/>
      <c r="I137" s="17"/>
      <c r="J137" s="17">
        <v>111</v>
      </c>
      <c r="K137" s="22">
        <v>3113</v>
      </c>
      <c r="L137" s="22" t="s">
        <v>152</v>
      </c>
      <c r="M137" s="22"/>
      <c r="N137" s="25">
        <v>3000</v>
      </c>
      <c r="O137" s="291">
        <v>3000</v>
      </c>
      <c r="P137" s="291">
        <v>3000</v>
      </c>
      <c r="Q137" s="360">
        <f t="shared" si="10"/>
        <v>1</v>
      </c>
      <c r="R137" s="4"/>
      <c r="S137" s="4"/>
    </row>
    <row r="138" spans="1:19" ht="12.75">
      <c r="A138" s="17" t="s">
        <v>266</v>
      </c>
      <c r="B138" s="17">
        <v>1</v>
      </c>
      <c r="C138" s="17"/>
      <c r="D138" s="17">
        <v>3</v>
      </c>
      <c r="E138" s="17"/>
      <c r="F138" s="17">
        <v>5</v>
      </c>
      <c r="G138" s="17"/>
      <c r="H138" s="17"/>
      <c r="I138" s="17"/>
      <c r="J138" s="17">
        <v>111</v>
      </c>
      <c r="K138" s="21">
        <v>312</v>
      </c>
      <c r="L138" s="547" t="s">
        <v>4</v>
      </c>
      <c r="M138" s="519"/>
      <c r="N138" s="25">
        <f>N139+N140+N141+N142+N143+N144</f>
        <v>50000</v>
      </c>
      <c r="O138" s="246">
        <f>O139+O140+O141+O142+O143+O144</f>
        <v>58500</v>
      </c>
      <c r="P138" s="246">
        <f>P139+P140+P141+P142+P143+P144</f>
        <v>93500</v>
      </c>
      <c r="Q138" s="360">
        <f t="shared" si="10"/>
        <v>1.5982905982905984</v>
      </c>
      <c r="R138" s="4"/>
      <c r="S138" s="4"/>
    </row>
    <row r="139" spans="1:19" ht="12.75">
      <c r="A139" s="17" t="s">
        <v>266</v>
      </c>
      <c r="B139" s="17">
        <v>1</v>
      </c>
      <c r="C139" s="17"/>
      <c r="D139" s="17">
        <v>3</v>
      </c>
      <c r="E139" s="17"/>
      <c r="F139" s="17">
        <v>5</v>
      </c>
      <c r="G139" s="17"/>
      <c r="H139" s="17"/>
      <c r="I139" s="17"/>
      <c r="J139" s="17">
        <v>111</v>
      </c>
      <c r="K139" s="22">
        <v>3121</v>
      </c>
      <c r="L139" s="529" t="s">
        <v>4</v>
      </c>
      <c r="M139" s="530"/>
      <c r="N139" s="25">
        <v>20000</v>
      </c>
      <c r="O139" s="291">
        <v>15000</v>
      </c>
      <c r="P139" s="291">
        <v>50000</v>
      </c>
      <c r="Q139" s="360">
        <f t="shared" si="10"/>
        <v>3.3333333333333335</v>
      </c>
      <c r="R139" s="4"/>
      <c r="S139" s="4"/>
    </row>
    <row r="140" spans="1:19" ht="12.75" hidden="1">
      <c r="A140" s="17" t="s">
        <v>266</v>
      </c>
      <c r="B140" s="17">
        <v>1</v>
      </c>
      <c r="C140" s="17"/>
      <c r="D140" s="17">
        <v>3</v>
      </c>
      <c r="E140" s="17"/>
      <c r="F140" s="17">
        <v>5</v>
      </c>
      <c r="G140" s="17"/>
      <c r="H140" s="17"/>
      <c r="I140" s="17"/>
      <c r="J140" s="17">
        <v>111</v>
      </c>
      <c r="K140" s="22">
        <v>3121</v>
      </c>
      <c r="L140" s="22" t="s">
        <v>144</v>
      </c>
      <c r="M140" s="22"/>
      <c r="N140" s="25">
        <v>0</v>
      </c>
      <c r="O140" s="291">
        <v>0</v>
      </c>
      <c r="P140" s="291">
        <v>0</v>
      </c>
      <c r="Q140" s="360" t="e">
        <f t="shared" si="10"/>
        <v>#DIV/0!</v>
      </c>
      <c r="R140" s="4"/>
      <c r="S140" s="4"/>
    </row>
    <row r="141" spans="1:19" ht="12.75">
      <c r="A141" s="17" t="s">
        <v>266</v>
      </c>
      <c r="B141" s="17">
        <v>1</v>
      </c>
      <c r="C141" s="17"/>
      <c r="D141" s="17">
        <v>3</v>
      </c>
      <c r="E141" s="17"/>
      <c r="F141" s="17">
        <v>5</v>
      </c>
      <c r="G141" s="17"/>
      <c r="H141" s="17"/>
      <c r="I141" s="17"/>
      <c r="J141" s="17">
        <v>111</v>
      </c>
      <c r="K141" s="22">
        <v>3121</v>
      </c>
      <c r="L141" s="529" t="s">
        <v>145</v>
      </c>
      <c r="M141" s="530"/>
      <c r="N141" s="25">
        <v>0</v>
      </c>
      <c r="O141" s="291">
        <v>3500</v>
      </c>
      <c r="P141" s="291">
        <v>3500</v>
      </c>
      <c r="Q141" s="360">
        <f t="shared" si="10"/>
        <v>1</v>
      </c>
      <c r="R141" s="4"/>
      <c r="S141" s="4"/>
    </row>
    <row r="142" spans="1:19" ht="12" customHeight="1" hidden="1">
      <c r="A142" s="17" t="s">
        <v>266</v>
      </c>
      <c r="B142" s="17">
        <v>1</v>
      </c>
      <c r="C142" s="17"/>
      <c r="D142" s="17">
        <v>3</v>
      </c>
      <c r="E142" s="17"/>
      <c r="F142" s="17">
        <v>5</v>
      </c>
      <c r="G142" s="17"/>
      <c r="H142" s="17"/>
      <c r="I142" s="17"/>
      <c r="J142" s="17">
        <v>111</v>
      </c>
      <c r="K142" s="22">
        <v>3121</v>
      </c>
      <c r="L142" s="529" t="s">
        <v>226</v>
      </c>
      <c r="M142" s="530"/>
      <c r="N142" s="25">
        <v>0</v>
      </c>
      <c r="O142" s="291">
        <v>0</v>
      </c>
      <c r="P142" s="291">
        <v>0</v>
      </c>
      <c r="Q142" s="360" t="e">
        <f t="shared" si="10"/>
        <v>#DIV/0!</v>
      </c>
      <c r="R142" s="4"/>
      <c r="S142" s="4"/>
    </row>
    <row r="143" spans="1:19" ht="12.75">
      <c r="A143" s="17" t="s">
        <v>266</v>
      </c>
      <c r="B143" s="17">
        <v>1</v>
      </c>
      <c r="C143" s="17"/>
      <c r="D143" s="17">
        <v>3</v>
      </c>
      <c r="E143" s="17"/>
      <c r="F143" s="17">
        <v>5</v>
      </c>
      <c r="G143" s="17"/>
      <c r="H143" s="17"/>
      <c r="I143" s="17"/>
      <c r="J143" s="17">
        <v>111</v>
      </c>
      <c r="K143" s="22">
        <v>3121</v>
      </c>
      <c r="L143" s="26" t="s">
        <v>227</v>
      </c>
      <c r="M143" s="27"/>
      <c r="N143" s="25">
        <v>30000</v>
      </c>
      <c r="O143" s="291">
        <v>40000</v>
      </c>
      <c r="P143" s="291">
        <v>40000</v>
      </c>
      <c r="Q143" s="360">
        <f t="shared" si="10"/>
        <v>1</v>
      </c>
      <c r="R143" s="4"/>
      <c r="S143" s="4"/>
    </row>
    <row r="144" spans="1:19" ht="12.75" hidden="1">
      <c r="A144" s="17" t="s">
        <v>266</v>
      </c>
      <c r="B144" s="17">
        <v>1</v>
      </c>
      <c r="C144" s="17"/>
      <c r="D144" s="17">
        <v>3</v>
      </c>
      <c r="E144" s="17"/>
      <c r="F144" s="17">
        <v>5</v>
      </c>
      <c r="G144" s="17"/>
      <c r="H144" s="17"/>
      <c r="I144" s="17"/>
      <c r="J144" s="17">
        <v>111</v>
      </c>
      <c r="K144" s="22">
        <v>3121</v>
      </c>
      <c r="L144" s="529" t="s">
        <v>228</v>
      </c>
      <c r="M144" s="530"/>
      <c r="N144" s="25">
        <v>0</v>
      </c>
      <c r="O144" s="291">
        <v>0</v>
      </c>
      <c r="P144" s="291">
        <v>0</v>
      </c>
      <c r="Q144" s="360" t="e">
        <f t="shared" si="10"/>
        <v>#DIV/0!</v>
      </c>
      <c r="R144" s="4"/>
      <c r="S144" s="4"/>
    </row>
    <row r="145" spans="1:19" ht="12.75">
      <c r="A145" s="17" t="s">
        <v>266</v>
      </c>
      <c r="B145" s="17">
        <v>1</v>
      </c>
      <c r="C145" s="17"/>
      <c r="D145" s="17">
        <v>3</v>
      </c>
      <c r="E145" s="17"/>
      <c r="F145" s="17">
        <v>5</v>
      </c>
      <c r="G145" s="17"/>
      <c r="H145" s="17"/>
      <c r="I145" s="17"/>
      <c r="J145" s="17">
        <v>111</v>
      </c>
      <c r="K145" s="21">
        <v>313</v>
      </c>
      <c r="L145" s="37" t="s">
        <v>5</v>
      </c>
      <c r="M145" s="38"/>
      <c r="N145" s="25">
        <f>N146+N147+N148</f>
        <v>70000</v>
      </c>
      <c r="O145" s="246">
        <f>O146+O147+O148</f>
        <v>91000</v>
      </c>
      <c r="P145" s="246">
        <f>P146+P147+P148</f>
        <v>91000</v>
      </c>
      <c r="Q145" s="360">
        <f t="shared" si="10"/>
        <v>1</v>
      </c>
      <c r="R145" s="4"/>
      <c r="S145" s="4"/>
    </row>
    <row r="146" spans="1:19" ht="12.75" hidden="1">
      <c r="A146" s="17" t="s">
        <v>266</v>
      </c>
      <c r="B146" s="17">
        <v>1</v>
      </c>
      <c r="C146" s="17"/>
      <c r="D146" s="17">
        <v>3</v>
      </c>
      <c r="E146" s="17"/>
      <c r="F146" s="17">
        <v>5</v>
      </c>
      <c r="G146" s="17"/>
      <c r="H146" s="17"/>
      <c r="I146" s="17"/>
      <c r="J146" s="17">
        <v>111</v>
      </c>
      <c r="K146" s="22">
        <v>3131</v>
      </c>
      <c r="L146" s="529" t="s">
        <v>229</v>
      </c>
      <c r="M146" s="530"/>
      <c r="N146" s="25"/>
      <c r="O146" s="291"/>
      <c r="P146" s="291"/>
      <c r="Q146" s="360" t="e">
        <f t="shared" si="10"/>
        <v>#DIV/0!</v>
      </c>
      <c r="R146" s="4"/>
      <c r="S146" s="4"/>
    </row>
    <row r="147" spans="1:19" ht="12.75">
      <c r="A147" s="17" t="s">
        <v>266</v>
      </c>
      <c r="B147" s="17">
        <v>1</v>
      </c>
      <c r="C147" s="17"/>
      <c r="D147" s="17">
        <v>3</v>
      </c>
      <c r="E147" s="17"/>
      <c r="F147" s="17">
        <v>5</v>
      </c>
      <c r="G147" s="17"/>
      <c r="H147" s="17"/>
      <c r="I147" s="17"/>
      <c r="J147" s="17">
        <v>111</v>
      </c>
      <c r="K147" s="22">
        <v>3132</v>
      </c>
      <c r="L147" s="529" t="s">
        <v>219</v>
      </c>
      <c r="M147" s="530"/>
      <c r="N147" s="25">
        <v>62000</v>
      </c>
      <c r="O147" s="291">
        <v>80000</v>
      </c>
      <c r="P147" s="291">
        <v>80000</v>
      </c>
      <c r="Q147" s="360">
        <f t="shared" si="10"/>
        <v>1</v>
      </c>
      <c r="R147" s="4"/>
      <c r="S147" s="4"/>
    </row>
    <row r="148" spans="1:19" ht="12.75">
      <c r="A148" s="17" t="s">
        <v>266</v>
      </c>
      <c r="B148" s="17">
        <v>1</v>
      </c>
      <c r="C148" s="17"/>
      <c r="D148" s="17">
        <v>3</v>
      </c>
      <c r="E148" s="17"/>
      <c r="F148" s="17">
        <v>5</v>
      </c>
      <c r="G148" s="17"/>
      <c r="H148" s="17"/>
      <c r="I148" s="17"/>
      <c r="J148" s="17">
        <v>111</v>
      </c>
      <c r="K148" s="22">
        <v>3133</v>
      </c>
      <c r="L148" s="529" t="s">
        <v>234</v>
      </c>
      <c r="M148" s="530"/>
      <c r="N148" s="25">
        <v>8000</v>
      </c>
      <c r="O148" s="291">
        <v>11000</v>
      </c>
      <c r="P148" s="291">
        <v>11000</v>
      </c>
      <c r="Q148" s="360">
        <f t="shared" si="10"/>
        <v>1</v>
      </c>
      <c r="R148" s="4"/>
      <c r="S148" s="4"/>
    </row>
    <row r="149" spans="1:19" ht="12.75">
      <c r="A149" s="17" t="s">
        <v>266</v>
      </c>
      <c r="B149" s="17">
        <v>1</v>
      </c>
      <c r="C149" s="17"/>
      <c r="D149" s="17">
        <v>3</v>
      </c>
      <c r="E149" s="17"/>
      <c r="F149" s="17">
        <v>5</v>
      </c>
      <c r="G149" s="17"/>
      <c r="H149" s="17"/>
      <c r="I149" s="17"/>
      <c r="J149" s="17">
        <v>111</v>
      </c>
      <c r="K149" s="22">
        <v>32</v>
      </c>
      <c r="L149" s="23" t="s">
        <v>6</v>
      </c>
      <c r="M149" s="24"/>
      <c r="N149" s="25">
        <f>N150+N155+N160+N182+N185</f>
        <v>696500</v>
      </c>
      <c r="O149" s="291">
        <f>O150+O155+O160+O182+O185</f>
        <v>806000</v>
      </c>
      <c r="P149" s="291">
        <f>P150+P155+P160+P182+P185</f>
        <v>836040</v>
      </c>
      <c r="Q149" s="360">
        <f t="shared" si="10"/>
        <v>1.03727047146402</v>
      </c>
      <c r="R149" s="4"/>
      <c r="S149" s="4"/>
    </row>
    <row r="150" spans="1:19" ht="12.75">
      <c r="A150" s="17" t="s">
        <v>266</v>
      </c>
      <c r="B150" s="17">
        <v>1</v>
      </c>
      <c r="C150" s="17"/>
      <c r="D150" s="17">
        <v>3</v>
      </c>
      <c r="E150" s="17"/>
      <c r="F150" s="17">
        <v>5</v>
      </c>
      <c r="G150" s="17"/>
      <c r="H150" s="17"/>
      <c r="I150" s="17"/>
      <c r="J150" s="17">
        <v>111</v>
      </c>
      <c r="K150" s="21">
        <v>321</v>
      </c>
      <c r="L150" s="21" t="s">
        <v>7</v>
      </c>
      <c r="M150" s="21"/>
      <c r="N150" s="25">
        <f>N151+N152+N153+N154</f>
        <v>95000</v>
      </c>
      <c r="O150" s="291">
        <f>O151+O152+O153+O154</f>
        <v>97000</v>
      </c>
      <c r="P150" s="291">
        <f>P151+P152+P153+P154</f>
        <v>97000</v>
      </c>
      <c r="Q150" s="360">
        <f t="shared" si="10"/>
        <v>1</v>
      </c>
      <c r="R150" s="4"/>
      <c r="S150" s="4"/>
    </row>
    <row r="151" spans="1:19" ht="12.75">
      <c r="A151" s="17" t="s">
        <v>266</v>
      </c>
      <c r="B151" s="17">
        <v>1</v>
      </c>
      <c r="C151" s="17"/>
      <c r="D151" s="17">
        <v>3</v>
      </c>
      <c r="E151" s="17"/>
      <c r="F151" s="17">
        <v>5</v>
      </c>
      <c r="G151" s="17"/>
      <c r="H151" s="17"/>
      <c r="I151" s="17"/>
      <c r="J151" s="17">
        <v>111</v>
      </c>
      <c r="K151" s="22">
        <v>3211</v>
      </c>
      <c r="L151" s="22" t="s">
        <v>78</v>
      </c>
      <c r="M151" s="22"/>
      <c r="N151" s="25">
        <v>25000</v>
      </c>
      <c r="O151" s="291">
        <v>25000</v>
      </c>
      <c r="P151" s="291">
        <v>25000</v>
      </c>
      <c r="Q151" s="360">
        <f t="shared" si="10"/>
        <v>1</v>
      </c>
      <c r="R151" s="4"/>
      <c r="S151" s="4"/>
    </row>
    <row r="152" spans="1:19" ht="12.75">
      <c r="A152" s="17" t="s">
        <v>266</v>
      </c>
      <c r="B152" s="17">
        <v>1</v>
      </c>
      <c r="C152" s="17"/>
      <c r="D152" s="17">
        <v>3</v>
      </c>
      <c r="E152" s="17"/>
      <c r="F152" s="17">
        <v>5</v>
      </c>
      <c r="G152" s="17"/>
      <c r="H152" s="17"/>
      <c r="I152" s="17"/>
      <c r="J152" s="17">
        <v>111</v>
      </c>
      <c r="K152" s="22">
        <v>3212</v>
      </c>
      <c r="L152" s="22" t="s">
        <v>177</v>
      </c>
      <c r="M152" s="22"/>
      <c r="N152" s="25">
        <v>40000</v>
      </c>
      <c r="O152" s="291">
        <v>42000</v>
      </c>
      <c r="P152" s="291">
        <v>42000</v>
      </c>
      <c r="Q152" s="360">
        <f t="shared" si="10"/>
        <v>1</v>
      </c>
      <c r="R152" s="4"/>
      <c r="S152" s="4"/>
    </row>
    <row r="153" spans="1:19" ht="12.75">
      <c r="A153" s="17" t="s">
        <v>266</v>
      </c>
      <c r="B153" s="17">
        <v>1</v>
      </c>
      <c r="C153" s="17"/>
      <c r="D153" s="17">
        <v>3</v>
      </c>
      <c r="E153" s="17"/>
      <c r="F153" s="17">
        <v>5</v>
      </c>
      <c r="G153" s="17"/>
      <c r="H153" s="17"/>
      <c r="I153" s="17"/>
      <c r="J153" s="17">
        <v>111</v>
      </c>
      <c r="K153" s="22">
        <v>3213</v>
      </c>
      <c r="L153" s="22" t="s">
        <v>80</v>
      </c>
      <c r="M153" s="22"/>
      <c r="N153" s="25">
        <v>15000</v>
      </c>
      <c r="O153" s="291">
        <v>15000</v>
      </c>
      <c r="P153" s="291">
        <v>15000</v>
      </c>
      <c r="Q153" s="360">
        <f t="shared" si="10"/>
        <v>1</v>
      </c>
      <c r="R153" s="4"/>
      <c r="S153" s="4"/>
    </row>
    <row r="154" spans="1:19" ht="12.75">
      <c r="A154" s="17" t="s">
        <v>266</v>
      </c>
      <c r="B154" s="17">
        <v>1</v>
      </c>
      <c r="C154" s="17"/>
      <c r="D154" s="17">
        <v>3</v>
      </c>
      <c r="E154" s="17"/>
      <c r="F154" s="17">
        <v>5</v>
      </c>
      <c r="G154" s="17"/>
      <c r="H154" s="17"/>
      <c r="I154" s="17"/>
      <c r="J154" s="17">
        <v>111</v>
      </c>
      <c r="K154" s="22">
        <v>3214</v>
      </c>
      <c r="L154" s="22" t="s">
        <v>146</v>
      </c>
      <c r="M154" s="22"/>
      <c r="N154" s="25">
        <v>15000</v>
      </c>
      <c r="O154" s="291">
        <v>15000</v>
      </c>
      <c r="P154" s="291">
        <v>15000</v>
      </c>
      <c r="Q154" s="360">
        <f t="shared" si="10"/>
        <v>1</v>
      </c>
      <c r="R154" s="4"/>
      <c r="S154" s="4"/>
    </row>
    <row r="155" spans="1:19" ht="12.75">
      <c r="A155" s="17" t="s">
        <v>266</v>
      </c>
      <c r="B155" s="17">
        <v>1</v>
      </c>
      <c r="C155" s="17"/>
      <c r="D155" s="17">
        <v>3</v>
      </c>
      <c r="E155" s="17"/>
      <c r="F155" s="17">
        <v>5</v>
      </c>
      <c r="G155" s="17"/>
      <c r="H155" s="17"/>
      <c r="I155" s="17"/>
      <c r="J155" s="17">
        <v>111</v>
      </c>
      <c r="K155" s="21">
        <v>322</v>
      </c>
      <c r="L155" s="21" t="s">
        <v>27</v>
      </c>
      <c r="M155" s="21"/>
      <c r="N155" s="25">
        <f>N156+N157+N158+N159</f>
        <v>174000</v>
      </c>
      <c r="O155" s="246">
        <f>O156+O157+O158+O159</f>
        <v>198000</v>
      </c>
      <c r="P155" s="246">
        <f>P156+P157+P158+P159</f>
        <v>198000</v>
      </c>
      <c r="Q155" s="360">
        <f t="shared" si="10"/>
        <v>1</v>
      </c>
      <c r="R155" s="4"/>
      <c r="S155" s="4"/>
    </row>
    <row r="156" spans="1:19" ht="12.75">
      <c r="A156" s="17" t="s">
        <v>266</v>
      </c>
      <c r="B156" s="17">
        <v>1</v>
      </c>
      <c r="C156" s="17"/>
      <c r="D156" s="17">
        <v>3</v>
      </c>
      <c r="E156" s="17"/>
      <c r="F156" s="17">
        <v>5</v>
      </c>
      <c r="G156" s="17"/>
      <c r="H156" s="17"/>
      <c r="I156" s="17"/>
      <c r="J156" s="17">
        <v>133</v>
      </c>
      <c r="K156" s="22">
        <v>3221</v>
      </c>
      <c r="L156" s="22" t="s">
        <v>81</v>
      </c>
      <c r="M156" s="22"/>
      <c r="N156" s="25">
        <v>55000</v>
      </c>
      <c r="O156" s="291">
        <v>55000</v>
      </c>
      <c r="P156" s="291">
        <v>55000</v>
      </c>
      <c r="Q156" s="360">
        <f t="shared" si="10"/>
        <v>1</v>
      </c>
      <c r="R156" s="4"/>
      <c r="S156" s="4"/>
    </row>
    <row r="157" spans="1:19" ht="12.75">
      <c r="A157" s="17" t="s">
        <v>266</v>
      </c>
      <c r="B157" s="17">
        <v>1</v>
      </c>
      <c r="C157" s="17"/>
      <c r="D157" s="17">
        <v>3</v>
      </c>
      <c r="E157" s="17"/>
      <c r="F157" s="17">
        <v>5</v>
      </c>
      <c r="G157" s="17"/>
      <c r="H157" s="17"/>
      <c r="I157" s="17"/>
      <c r="J157" s="67" t="s">
        <v>267</v>
      </c>
      <c r="K157" s="22">
        <v>3223</v>
      </c>
      <c r="L157" s="23" t="s">
        <v>82</v>
      </c>
      <c r="M157" s="24"/>
      <c r="N157" s="25">
        <v>100000</v>
      </c>
      <c r="O157" s="291">
        <v>120000</v>
      </c>
      <c r="P157" s="291">
        <v>120000</v>
      </c>
      <c r="Q157" s="360">
        <f t="shared" si="10"/>
        <v>1</v>
      </c>
      <c r="R157" s="4"/>
      <c r="S157" s="4"/>
    </row>
    <row r="158" spans="1:19" ht="12.75">
      <c r="A158" s="17" t="s">
        <v>266</v>
      </c>
      <c r="B158" s="17">
        <v>1</v>
      </c>
      <c r="C158" s="17"/>
      <c r="D158" s="17">
        <v>3</v>
      </c>
      <c r="E158" s="17"/>
      <c r="F158" s="17">
        <v>5</v>
      </c>
      <c r="G158" s="17"/>
      <c r="H158" s="17"/>
      <c r="I158" s="17"/>
      <c r="J158" s="17">
        <v>133</v>
      </c>
      <c r="K158" s="22">
        <v>3225</v>
      </c>
      <c r="L158" s="22" t="s">
        <v>83</v>
      </c>
      <c r="M158" s="22"/>
      <c r="N158" s="25">
        <v>18000</v>
      </c>
      <c r="O158" s="291">
        <v>22000</v>
      </c>
      <c r="P158" s="291">
        <v>22000</v>
      </c>
      <c r="Q158" s="360">
        <f t="shared" si="10"/>
        <v>1</v>
      </c>
      <c r="R158" s="4"/>
      <c r="S158" s="4"/>
    </row>
    <row r="159" spans="1:19" ht="12.75">
      <c r="A159" s="17" t="s">
        <v>266</v>
      </c>
      <c r="B159" s="17">
        <v>1</v>
      </c>
      <c r="C159" s="17"/>
      <c r="D159" s="17">
        <v>3</v>
      </c>
      <c r="E159" s="17"/>
      <c r="F159" s="17">
        <v>5</v>
      </c>
      <c r="G159" s="17"/>
      <c r="H159" s="17"/>
      <c r="I159" s="17"/>
      <c r="J159" s="17">
        <v>133</v>
      </c>
      <c r="K159" s="22">
        <v>3227</v>
      </c>
      <c r="L159" s="22" t="s">
        <v>131</v>
      </c>
      <c r="M159" s="22"/>
      <c r="N159" s="25">
        <v>1000</v>
      </c>
      <c r="O159" s="291">
        <v>1000</v>
      </c>
      <c r="P159" s="291">
        <v>1000</v>
      </c>
      <c r="Q159" s="360">
        <f t="shared" si="10"/>
        <v>1</v>
      </c>
      <c r="R159" s="4"/>
      <c r="S159" s="4"/>
    </row>
    <row r="160" spans="1:19" ht="12.75">
      <c r="A160" s="17" t="s">
        <v>266</v>
      </c>
      <c r="B160" s="17">
        <v>1</v>
      </c>
      <c r="C160" s="17"/>
      <c r="D160" s="17">
        <v>3</v>
      </c>
      <c r="E160" s="17"/>
      <c r="F160" s="17">
        <v>5</v>
      </c>
      <c r="G160" s="17"/>
      <c r="H160" s="17"/>
      <c r="I160" s="17"/>
      <c r="J160" s="17">
        <v>133</v>
      </c>
      <c r="K160" s="21">
        <v>323</v>
      </c>
      <c r="L160" s="21" t="s">
        <v>8</v>
      </c>
      <c r="M160" s="21"/>
      <c r="N160" s="25">
        <f>N161+N162+N163+N164+N165+N166+N167+N168+N169+N170+N171+N172+N173+N174+N175+N176+N177+N179+N180+N181+N178</f>
        <v>375000</v>
      </c>
      <c r="O160" s="246">
        <f>O161+O162+O163+O164+O165+O166+O167+O168+O169+O170+O171+O172+O173+O174+O175+O176+O177+O179+O180+O181+O178</f>
        <v>458500</v>
      </c>
      <c r="P160" s="246">
        <f>P161+P162+P163+P164+P165+P166+P167+P168+P169+P170+P171+P172+P173+P174+P175+P176+P177+P179+P180+P181+P178</f>
        <v>488540</v>
      </c>
      <c r="Q160" s="360">
        <f t="shared" si="10"/>
        <v>1.0655179934569248</v>
      </c>
      <c r="R160" s="4"/>
      <c r="S160" s="4"/>
    </row>
    <row r="161" spans="1:19" ht="12.75">
      <c r="A161" s="17" t="s">
        <v>266</v>
      </c>
      <c r="B161" s="17">
        <v>1</v>
      </c>
      <c r="C161" s="17"/>
      <c r="D161" s="17">
        <v>3</v>
      </c>
      <c r="E161" s="17"/>
      <c r="F161" s="17">
        <v>5</v>
      </c>
      <c r="G161" s="17"/>
      <c r="H161" s="17"/>
      <c r="I161" s="17"/>
      <c r="J161" s="17">
        <v>133</v>
      </c>
      <c r="K161" s="22">
        <v>3231</v>
      </c>
      <c r="L161" s="22" t="s">
        <v>84</v>
      </c>
      <c r="M161" s="66"/>
      <c r="N161" s="25">
        <v>65000</v>
      </c>
      <c r="O161" s="291">
        <v>72000</v>
      </c>
      <c r="P161" s="291">
        <v>72000</v>
      </c>
      <c r="Q161" s="360">
        <f t="shared" si="10"/>
        <v>1</v>
      </c>
      <c r="R161" s="4"/>
      <c r="S161" s="4"/>
    </row>
    <row r="162" spans="1:19" ht="12.75">
      <c r="A162" s="17" t="s">
        <v>266</v>
      </c>
      <c r="B162" s="17">
        <v>1</v>
      </c>
      <c r="C162" s="17"/>
      <c r="D162" s="17">
        <v>3</v>
      </c>
      <c r="E162" s="17"/>
      <c r="F162" s="17">
        <v>5</v>
      </c>
      <c r="G162" s="17"/>
      <c r="H162" s="17"/>
      <c r="I162" s="17"/>
      <c r="J162" s="17">
        <v>133</v>
      </c>
      <c r="K162" s="22">
        <v>3232</v>
      </c>
      <c r="L162" s="22" t="s">
        <v>85</v>
      </c>
      <c r="M162" s="66"/>
      <c r="N162" s="25">
        <v>6000</v>
      </c>
      <c r="O162" s="291">
        <v>12000</v>
      </c>
      <c r="P162" s="291">
        <v>12000</v>
      </c>
      <c r="Q162" s="360">
        <f t="shared" si="10"/>
        <v>1</v>
      </c>
      <c r="R162" s="4"/>
      <c r="S162" s="4"/>
    </row>
    <row r="163" spans="1:19" ht="12.75">
      <c r="A163" s="17" t="s">
        <v>266</v>
      </c>
      <c r="B163" s="17">
        <v>1</v>
      </c>
      <c r="C163" s="17"/>
      <c r="D163" s="17">
        <v>3</v>
      </c>
      <c r="E163" s="17"/>
      <c r="F163" s="17">
        <v>5</v>
      </c>
      <c r="G163" s="17"/>
      <c r="H163" s="17"/>
      <c r="I163" s="17"/>
      <c r="J163" s="17">
        <v>133</v>
      </c>
      <c r="K163" s="22">
        <v>3232</v>
      </c>
      <c r="L163" s="22" t="s">
        <v>126</v>
      </c>
      <c r="M163" s="66"/>
      <c r="N163" s="25">
        <v>30000</v>
      </c>
      <c r="O163" s="291">
        <v>30000</v>
      </c>
      <c r="P163" s="291">
        <v>60040</v>
      </c>
      <c r="Q163" s="360">
        <f t="shared" si="10"/>
        <v>2.001333333333333</v>
      </c>
      <c r="R163" s="4"/>
      <c r="S163" s="4"/>
    </row>
    <row r="164" spans="1:19" ht="12.75">
      <c r="A164" s="17" t="s">
        <v>266</v>
      </c>
      <c r="B164" s="17">
        <v>1</v>
      </c>
      <c r="C164" s="17"/>
      <c r="D164" s="17">
        <v>3</v>
      </c>
      <c r="E164" s="17"/>
      <c r="F164" s="17">
        <v>5</v>
      </c>
      <c r="G164" s="17"/>
      <c r="H164" s="17"/>
      <c r="I164" s="17"/>
      <c r="J164" s="17">
        <v>133</v>
      </c>
      <c r="K164" s="22">
        <v>3232</v>
      </c>
      <c r="L164" s="22" t="s">
        <v>191</v>
      </c>
      <c r="M164" s="66"/>
      <c r="N164" s="25">
        <v>2000</v>
      </c>
      <c r="O164" s="291">
        <v>2000</v>
      </c>
      <c r="P164" s="291">
        <v>2000</v>
      </c>
      <c r="Q164" s="360">
        <f t="shared" si="10"/>
        <v>1</v>
      </c>
      <c r="R164" s="4"/>
      <c r="S164" s="4"/>
    </row>
    <row r="165" spans="1:19" ht="12.75">
      <c r="A165" s="17" t="s">
        <v>266</v>
      </c>
      <c r="B165" s="17">
        <v>1</v>
      </c>
      <c r="C165" s="17"/>
      <c r="D165" s="17">
        <v>3</v>
      </c>
      <c r="E165" s="17"/>
      <c r="F165" s="17">
        <v>5</v>
      </c>
      <c r="G165" s="17"/>
      <c r="H165" s="17"/>
      <c r="I165" s="17"/>
      <c r="J165" s="17">
        <v>133</v>
      </c>
      <c r="K165" s="22">
        <v>3233</v>
      </c>
      <c r="L165" s="22" t="s">
        <v>74</v>
      </c>
      <c r="M165" s="66"/>
      <c r="N165" s="25">
        <v>40000</v>
      </c>
      <c r="O165" s="291">
        <v>45000</v>
      </c>
      <c r="P165" s="291">
        <v>45000</v>
      </c>
      <c r="Q165" s="360">
        <f t="shared" si="10"/>
        <v>1</v>
      </c>
      <c r="R165" s="4"/>
      <c r="S165" s="4"/>
    </row>
    <row r="166" spans="1:19" ht="12.75">
      <c r="A166" s="17" t="s">
        <v>266</v>
      </c>
      <c r="B166" s="17">
        <v>1</v>
      </c>
      <c r="C166" s="17"/>
      <c r="D166" s="17">
        <v>3</v>
      </c>
      <c r="E166" s="17"/>
      <c r="F166" s="17">
        <v>5</v>
      </c>
      <c r="G166" s="17"/>
      <c r="H166" s="17"/>
      <c r="I166" s="17"/>
      <c r="J166" s="17">
        <v>133</v>
      </c>
      <c r="K166" s="22">
        <v>3234</v>
      </c>
      <c r="L166" s="529" t="s">
        <v>86</v>
      </c>
      <c r="M166" s="530"/>
      <c r="N166" s="25">
        <v>50000</v>
      </c>
      <c r="O166" s="291">
        <v>50000</v>
      </c>
      <c r="P166" s="291">
        <v>50000</v>
      </c>
      <c r="Q166" s="360">
        <f t="shared" si="10"/>
        <v>1</v>
      </c>
      <c r="R166" s="4"/>
      <c r="S166" s="4"/>
    </row>
    <row r="167" spans="1:19" ht="12.75" hidden="1">
      <c r="A167" s="17" t="s">
        <v>266</v>
      </c>
      <c r="B167" s="17">
        <v>1</v>
      </c>
      <c r="C167" s="17"/>
      <c r="D167" s="17">
        <v>3</v>
      </c>
      <c r="E167" s="17"/>
      <c r="F167" s="17">
        <v>5</v>
      </c>
      <c r="G167" s="17"/>
      <c r="H167" s="17"/>
      <c r="I167" s="17"/>
      <c r="J167" s="17">
        <v>133</v>
      </c>
      <c r="K167" s="22">
        <v>3234</v>
      </c>
      <c r="L167" s="23" t="s">
        <v>179</v>
      </c>
      <c r="M167" s="68"/>
      <c r="N167" s="25">
        <v>0</v>
      </c>
      <c r="O167" s="291">
        <v>0</v>
      </c>
      <c r="P167" s="291">
        <v>0</v>
      </c>
      <c r="Q167" s="360" t="e">
        <f t="shared" si="10"/>
        <v>#DIV/0!</v>
      </c>
      <c r="R167" s="4"/>
      <c r="S167" s="4"/>
    </row>
    <row r="168" spans="1:19" ht="12.75" hidden="1">
      <c r="A168" s="17" t="s">
        <v>266</v>
      </c>
      <c r="B168" s="17">
        <v>1</v>
      </c>
      <c r="C168" s="17"/>
      <c r="D168" s="17">
        <v>3</v>
      </c>
      <c r="E168" s="17"/>
      <c r="F168" s="17">
        <v>5</v>
      </c>
      <c r="G168" s="17"/>
      <c r="H168" s="17"/>
      <c r="I168" s="17"/>
      <c r="J168" s="17">
        <v>133</v>
      </c>
      <c r="K168" s="22">
        <v>3234</v>
      </c>
      <c r="L168" s="23" t="s">
        <v>180</v>
      </c>
      <c r="M168" s="68"/>
      <c r="N168" s="25">
        <v>0</v>
      </c>
      <c r="O168" s="291">
        <v>0</v>
      </c>
      <c r="P168" s="291">
        <v>0</v>
      </c>
      <c r="Q168" s="360" t="e">
        <f t="shared" si="10"/>
        <v>#DIV/0!</v>
      </c>
      <c r="R168" s="4"/>
      <c r="S168" s="4"/>
    </row>
    <row r="169" spans="1:19" ht="12.75">
      <c r="A169" s="17" t="s">
        <v>266</v>
      </c>
      <c r="B169" s="17">
        <v>1</v>
      </c>
      <c r="C169" s="17"/>
      <c r="D169" s="17">
        <v>3</v>
      </c>
      <c r="E169" s="17"/>
      <c r="F169" s="17">
        <v>5</v>
      </c>
      <c r="G169" s="17"/>
      <c r="H169" s="17"/>
      <c r="I169" s="17"/>
      <c r="J169" s="17">
        <v>133</v>
      </c>
      <c r="K169" s="22">
        <v>3236</v>
      </c>
      <c r="L169" s="23" t="s">
        <v>147</v>
      </c>
      <c r="M169" s="68"/>
      <c r="N169" s="25">
        <v>5000</v>
      </c>
      <c r="O169" s="291">
        <v>5000</v>
      </c>
      <c r="P169" s="291">
        <v>5000</v>
      </c>
      <c r="Q169" s="360">
        <f t="shared" si="10"/>
        <v>1</v>
      </c>
      <c r="R169" s="4"/>
      <c r="S169" s="4"/>
    </row>
    <row r="170" spans="1:19" ht="12.75">
      <c r="A170" s="17" t="s">
        <v>266</v>
      </c>
      <c r="B170" s="17">
        <v>1</v>
      </c>
      <c r="C170" s="17"/>
      <c r="D170" s="17">
        <v>3</v>
      </c>
      <c r="E170" s="17"/>
      <c r="F170" s="17">
        <v>5</v>
      </c>
      <c r="G170" s="17"/>
      <c r="H170" s="17"/>
      <c r="I170" s="17"/>
      <c r="J170" s="17">
        <v>133</v>
      </c>
      <c r="K170" s="22">
        <v>3236</v>
      </c>
      <c r="L170" s="23" t="s">
        <v>148</v>
      </c>
      <c r="M170" s="68"/>
      <c r="N170" s="25">
        <v>9000</v>
      </c>
      <c r="O170" s="291">
        <v>9000</v>
      </c>
      <c r="P170" s="291">
        <v>9000</v>
      </c>
      <c r="Q170" s="360">
        <f t="shared" si="10"/>
        <v>1</v>
      </c>
      <c r="R170" s="4"/>
      <c r="S170" s="4"/>
    </row>
    <row r="171" spans="1:19" ht="12.75">
      <c r="A171" s="17" t="s">
        <v>266</v>
      </c>
      <c r="B171" s="17">
        <v>1</v>
      </c>
      <c r="C171" s="17"/>
      <c r="D171" s="17">
        <v>3</v>
      </c>
      <c r="E171" s="17"/>
      <c r="F171" s="17">
        <v>5</v>
      </c>
      <c r="G171" s="17"/>
      <c r="H171" s="17"/>
      <c r="I171" s="17"/>
      <c r="J171" s="17">
        <v>133</v>
      </c>
      <c r="K171" s="22">
        <v>3237</v>
      </c>
      <c r="L171" s="529" t="s">
        <v>87</v>
      </c>
      <c r="M171" s="530"/>
      <c r="N171" s="25">
        <v>40000</v>
      </c>
      <c r="O171" s="291">
        <v>40000</v>
      </c>
      <c r="P171" s="291">
        <v>40000</v>
      </c>
      <c r="Q171" s="360">
        <f t="shared" si="10"/>
        <v>1</v>
      </c>
      <c r="R171" s="4"/>
      <c r="S171" s="4"/>
    </row>
    <row r="172" spans="1:19" ht="12.75">
      <c r="A172" s="17" t="s">
        <v>266</v>
      </c>
      <c r="B172" s="17">
        <v>1</v>
      </c>
      <c r="C172" s="17"/>
      <c r="D172" s="17">
        <v>3</v>
      </c>
      <c r="E172" s="17"/>
      <c r="F172" s="17">
        <v>5</v>
      </c>
      <c r="G172" s="17"/>
      <c r="H172" s="17"/>
      <c r="I172" s="17"/>
      <c r="J172" s="17">
        <v>133</v>
      </c>
      <c r="K172" s="22">
        <v>3237</v>
      </c>
      <c r="L172" s="22" t="s">
        <v>88</v>
      </c>
      <c r="M172" s="66"/>
      <c r="N172" s="25">
        <v>30000</v>
      </c>
      <c r="O172" s="291">
        <v>40000</v>
      </c>
      <c r="P172" s="291">
        <v>40000</v>
      </c>
      <c r="Q172" s="360">
        <f t="shared" si="10"/>
        <v>1</v>
      </c>
      <c r="R172" s="4"/>
      <c r="S172" s="4"/>
    </row>
    <row r="173" spans="1:19" ht="12.75">
      <c r="A173" s="17" t="s">
        <v>266</v>
      </c>
      <c r="B173" s="17">
        <v>1</v>
      </c>
      <c r="C173" s="17"/>
      <c r="D173" s="17">
        <v>3</v>
      </c>
      <c r="E173" s="17"/>
      <c r="F173" s="17">
        <v>5</v>
      </c>
      <c r="G173" s="17"/>
      <c r="H173" s="17"/>
      <c r="I173" s="17"/>
      <c r="J173" s="17">
        <v>133</v>
      </c>
      <c r="K173" s="22">
        <v>3237</v>
      </c>
      <c r="L173" s="22" t="s">
        <v>119</v>
      </c>
      <c r="M173" s="66"/>
      <c r="N173" s="25">
        <v>30000</v>
      </c>
      <c r="O173" s="291">
        <v>30000</v>
      </c>
      <c r="P173" s="291">
        <v>30000</v>
      </c>
      <c r="Q173" s="360">
        <f t="shared" si="10"/>
        <v>1</v>
      </c>
      <c r="R173" s="4"/>
      <c r="S173" s="4"/>
    </row>
    <row r="174" spans="1:19" ht="12.75">
      <c r="A174" s="17" t="s">
        <v>266</v>
      </c>
      <c r="B174" s="17">
        <v>1</v>
      </c>
      <c r="C174" s="17"/>
      <c r="D174" s="17">
        <v>3</v>
      </c>
      <c r="E174" s="17"/>
      <c r="F174" s="17">
        <v>5</v>
      </c>
      <c r="G174" s="17"/>
      <c r="H174" s="17"/>
      <c r="I174" s="17"/>
      <c r="J174" s="17">
        <v>133</v>
      </c>
      <c r="K174" s="22">
        <v>3237</v>
      </c>
      <c r="L174" s="22" t="s">
        <v>124</v>
      </c>
      <c r="M174" s="66"/>
      <c r="N174" s="25">
        <v>10000</v>
      </c>
      <c r="O174" s="291">
        <v>10000</v>
      </c>
      <c r="P174" s="291">
        <v>10000</v>
      </c>
      <c r="Q174" s="360">
        <f t="shared" si="10"/>
        <v>1</v>
      </c>
      <c r="R174" s="4"/>
      <c r="S174" s="4"/>
    </row>
    <row r="175" spans="1:19" ht="12.75">
      <c r="A175" s="17" t="s">
        <v>266</v>
      </c>
      <c r="B175" s="17">
        <v>1</v>
      </c>
      <c r="C175" s="17"/>
      <c r="D175" s="17">
        <v>3</v>
      </c>
      <c r="E175" s="17"/>
      <c r="F175" s="17">
        <v>5</v>
      </c>
      <c r="G175" s="17"/>
      <c r="H175" s="17"/>
      <c r="I175" s="17"/>
      <c r="J175" s="17">
        <v>133</v>
      </c>
      <c r="K175" s="22">
        <v>3237</v>
      </c>
      <c r="L175" s="22" t="s">
        <v>568</v>
      </c>
      <c r="M175" s="68"/>
      <c r="N175" s="25">
        <v>30000</v>
      </c>
      <c r="O175" s="291">
        <v>30000</v>
      </c>
      <c r="P175" s="291">
        <v>30000</v>
      </c>
      <c r="Q175" s="360">
        <f t="shared" si="10"/>
        <v>1</v>
      </c>
      <c r="R175" s="4"/>
      <c r="S175" s="4"/>
    </row>
    <row r="176" spans="1:19" ht="12.75">
      <c r="A176" s="17" t="s">
        <v>266</v>
      </c>
      <c r="B176" s="17">
        <v>1</v>
      </c>
      <c r="C176" s="17"/>
      <c r="D176" s="17">
        <v>3</v>
      </c>
      <c r="E176" s="17"/>
      <c r="F176" s="17">
        <v>5</v>
      </c>
      <c r="G176" s="17"/>
      <c r="H176" s="17"/>
      <c r="I176" s="17"/>
      <c r="J176" s="17">
        <v>133</v>
      </c>
      <c r="K176" s="22">
        <v>3237</v>
      </c>
      <c r="L176" s="22" t="s">
        <v>89</v>
      </c>
      <c r="M176" s="68"/>
      <c r="N176" s="25">
        <v>10000</v>
      </c>
      <c r="O176" s="291">
        <v>35000</v>
      </c>
      <c r="P176" s="291">
        <v>35000</v>
      </c>
      <c r="Q176" s="360">
        <f t="shared" si="10"/>
        <v>1</v>
      </c>
      <c r="R176" s="4"/>
      <c r="S176" s="4"/>
    </row>
    <row r="177" spans="1:19" ht="12.75">
      <c r="A177" s="17" t="s">
        <v>266</v>
      </c>
      <c r="B177" s="17">
        <v>1</v>
      </c>
      <c r="C177" s="17"/>
      <c r="D177" s="17">
        <v>3</v>
      </c>
      <c r="E177" s="17"/>
      <c r="F177" s="17">
        <v>5</v>
      </c>
      <c r="G177" s="17"/>
      <c r="H177" s="17"/>
      <c r="I177" s="17"/>
      <c r="J177" s="17">
        <v>133</v>
      </c>
      <c r="K177" s="22">
        <v>3237</v>
      </c>
      <c r="L177" s="179" t="s">
        <v>549</v>
      </c>
      <c r="M177" s="68"/>
      <c r="N177" s="25">
        <v>0</v>
      </c>
      <c r="O177" s="291">
        <v>10000</v>
      </c>
      <c r="P177" s="291">
        <v>10000</v>
      </c>
      <c r="Q177" s="360">
        <f t="shared" si="10"/>
        <v>1</v>
      </c>
      <c r="R177" s="4"/>
      <c r="S177" s="4"/>
    </row>
    <row r="178" spans="1:19" ht="12.75">
      <c r="A178" s="17" t="s">
        <v>266</v>
      </c>
      <c r="B178" s="17">
        <v>1</v>
      </c>
      <c r="C178" s="17"/>
      <c r="D178" s="17">
        <v>3</v>
      </c>
      <c r="E178" s="17"/>
      <c r="F178" s="17">
        <v>5</v>
      </c>
      <c r="G178" s="17"/>
      <c r="H178" s="17"/>
      <c r="I178" s="17"/>
      <c r="J178" s="17">
        <v>133</v>
      </c>
      <c r="K178" s="22">
        <v>3237</v>
      </c>
      <c r="L178" s="23" t="s">
        <v>510</v>
      </c>
      <c r="M178" s="68"/>
      <c r="N178" s="25">
        <v>0</v>
      </c>
      <c r="O178" s="291">
        <v>5500</v>
      </c>
      <c r="P178" s="291">
        <v>5500</v>
      </c>
      <c r="Q178" s="360">
        <f t="shared" si="10"/>
        <v>1</v>
      </c>
      <c r="R178" s="4"/>
      <c r="S178" s="4"/>
    </row>
    <row r="179" spans="1:19" ht="12.75">
      <c r="A179" s="17" t="s">
        <v>266</v>
      </c>
      <c r="B179" s="17">
        <v>1</v>
      </c>
      <c r="C179" s="17"/>
      <c r="D179" s="17">
        <v>3</v>
      </c>
      <c r="E179" s="17"/>
      <c r="F179" s="17">
        <v>5</v>
      </c>
      <c r="G179" s="17"/>
      <c r="H179" s="17"/>
      <c r="I179" s="17"/>
      <c r="J179" s="17">
        <v>133</v>
      </c>
      <c r="K179" s="22">
        <v>3237</v>
      </c>
      <c r="L179" s="23" t="s">
        <v>149</v>
      </c>
      <c r="M179" s="68"/>
      <c r="N179" s="25">
        <v>5000</v>
      </c>
      <c r="O179" s="291">
        <v>5000</v>
      </c>
      <c r="P179" s="291">
        <v>5000</v>
      </c>
      <c r="Q179" s="360">
        <f t="shared" si="10"/>
        <v>1</v>
      </c>
      <c r="R179" s="4"/>
      <c r="S179" s="4"/>
    </row>
    <row r="180" spans="1:19" ht="12.75">
      <c r="A180" s="17" t="s">
        <v>266</v>
      </c>
      <c r="B180" s="17">
        <v>1</v>
      </c>
      <c r="C180" s="17"/>
      <c r="D180" s="17">
        <v>3</v>
      </c>
      <c r="E180" s="17"/>
      <c r="F180" s="17">
        <v>5</v>
      </c>
      <c r="G180" s="17"/>
      <c r="H180" s="17"/>
      <c r="I180" s="17"/>
      <c r="J180" s="17">
        <v>133</v>
      </c>
      <c r="K180" s="22">
        <v>3238</v>
      </c>
      <c r="L180" s="23" t="s">
        <v>90</v>
      </c>
      <c r="M180" s="68"/>
      <c r="N180" s="25">
        <v>8000</v>
      </c>
      <c r="O180" s="291">
        <v>8000</v>
      </c>
      <c r="P180" s="291">
        <v>8000</v>
      </c>
      <c r="Q180" s="360">
        <f t="shared" si="10"/>
        <v>1</v>
      </c>
      <c r="R180" s="4"/>
      <c r="S180" s="4"/>
    </row>
    <row r="181" spans="1:19" ht="12.75">
      <c r="A181" s="17" t="s">
        <v>266</v>
      </c>
      <c r="B181" s="17">
        <v>1</v>
      </c>
      <c r="C181" s="17"/>
      <c r="D181" s="17">
        <v>3</v>
      </c>
      <c r="E181" s="17"/>
      <c r="F181" s="17">
        <v>5</v>
      </c>
      <c r="G181" s="17"/>
      <c r="H181" s="17"/>
      <c r="I181" s="17"/>
      <c r="J181" s="17">
        <v>133</v>
      </c>
      <c r="K181" s="22">
        <v>3239</v>
      </c>
      <c r="L181" s="23" t="s">
        <v>91</v>
      </c>
      <c r="M181" s="68"/>
      <c r="N181" s="25">
        <v>5000</v>
      </c>
      <c r="O181" s="291">
        <v>20000</v>
      </c>
      <c r="P181" s="291">
        <v>20000</v>
      </c>
      <c r="Q181" s="360">
        <f t="shared" si="10"/>
        <v>1</v>
      </c>
      <c r="R181" s="4"/>
      <c r="S181" s="4"/>
    </row>
    <row r="182" spans="1:19" ht="12.75">
      <c r="A182" s="17" t="s">
        <v>266</v>
      </c>
      <c r="B182" s="17">
        <v>1</v>
      </c>
      <c r="C182" s="17"/>
      <c r="D182" s="17">
        <v>3</v>
      </c>
      <c r="E182" s="17"/>
      <c r="F182" s="17">
        <v>5</v>
      </c>
      <c r="G182" s="17"/>
      <c r="H182" s="17"/>
      <c r="I182" s="17"/>
      <c r="J182" s="17">
        <v>133</v>
      </c>
      <c r="K182" s="21">
        <v>324</v>
      </c>
      <c r="L182" s="213" t="s">
        <v>155</v>
      </c>
      <c r="M182" s="217"/>
      <c r="N182" s="25">
        <f>N183+N184</f>
        <v>6000</v>
      </c>
      <c r="O182" s="246">
        <f>O183+O184</f>
        <v>6000</v>
      </c>
      <c r="P182" s="246">
        <f>P183+P184</f>
        <v>6000</v>
      </c>
      <c r="Q182" s="360">
        <f t="shared" si="10"/>
        <v>1</v>
      </c>
      <c r="R182" s="4"/>
      <c r="S182" s="4"/>
    </row>
    <row r="183" spans="1:19" ht="12.75">
      <c r="A183" s="17" t="s">
        <v>266</v>
      </c>
      <c r="B183" s="17">
        <v>1</v>
      </c>
      <c r="C183" s="17"/>
      <c r="D183" s="17">
        <v>3</v>
      </c>
      <c r="E183" s="17"/>
      <c r="F183" s="17">
        <v>5</v>
      </c>
      <c r="G183" s="17"/>
      <c r="H183" s="17"/>
      <c r="I183" s="17"/>
      <c r="J183" s="17">
        <v>133</v>
      </c>
      <c r="K183" s="22">
        <v>3241</v>
      </c>
      <c r="L183" s="23" t="s">
        <v>156</v>
      </c>
      <c r="M183" s="68"/>
      <c r="N183" s="25">
        <v>1000</v>
      </c>
      <c r="O183" s="291">
        <v>1000</v>
      </c>
      <c r="P183" s="291">
        <v>1000</v>
      </c>
      <c r="Q183" s="360">
        <f t="shared" si="10"/>
        <v>1</v>
      </c>
      <c r="R183" s="4"/>
      <c r="S183" s="4"/>
    </row>
    <row r="184" spans="1:19" ht="12.75">
      <c r="A184" s="17" t="s">
        <v>266</v>
      </c>
      <c r="B184" s="17">
        <v>1</v>
      </c>
      <c r="C184" s="17"/>
      <c r="D184" s="17">
        <v>3</v>
      </c>
      <c r="E184" s="17"/>
      <c r="F184" s="17">
        <v>5</v>
      </c>
      <c r="G184" s="17"/>
      <c r="H184" s="17"/>
      <c r="I184" s="17"/>
      <c r="J184" s="17">
        <v>133</v>
      </c>
      <c r="K184" s="22">
        <v>3241</v>
      </c>
      <c r="L184" s="23" t="s">
        <v>157</v>
      </c>
      <c r="M184" s="68"/>
      <c r="N184" s="25">
        <v>5000</v>
      </c>
      <c r="O184" s="291">
        <v>5000</v>
      </c>
      <c r="P184" s="291">
        <v>5000</v>
      </c>
      <c r="Q184" s="360">
        <f t="shared" si="10"/>
        <v>1</v>
      </c>
      <c r="R184" s="4"/>
      <c r="S184" s="4"/>
    </row>
    <row r="185" spans="1:19" ht="12.75">
      <c r="A185" s="17" t="s">
        <v>266</v>
      </c>
      <c r="B185" s="17">
        <v>1</v>
      </c>
      <c r="C185" s="17"/>
      <c r="D185" s="17">
        <v>3</v>
      </c>
      <c r="E185" s="17"/>
      <c r="F185" s="17">
        <v>5</v>
      </c>
      <c r="G185" s="17"/>
      <c r="H185" s="17"/>
      <c r="I185" s="17"/>
      <c r="J185" s="17">
        <v>133</v>
      </c>
      <c r="K185" s="21">
        <v>329</v>
      </c>
      <c r="L185" s="21" t="s">
        <v>35</v>
      </c>
      <c r="M185" s="21"/>
      <c r="N185" s="25">
        <f>N186+N187+N188+N189+N190</f>
        <v>46500</v>
      </c>
      <c r="O185" s="246">
        <f>O186+O187+O188+O189+O190</f>
        <v>46500</v>
      </c>
      <c r="P185" s="246">
        <f>P186+P187+P188+P189+P190</f>
        <v>46500</v>
      </c>
      <c r="Q185" s="360">
        <f t="shared" si="10"/>
        <v>1</v>
      </c>
      <c r="R185" s="4"/>
      <c r="S185" s="4"/>
    </row>
    <row r="186" spans="1:19" ht="12.75">
      <c r="A186" s="17" t="s">
        <v>266</v>
      </c>
      <c r="B186" s="17">
        <v>1</v>
      </c>
      <c r="C186" s="17"/>
      <c r="D186" s="17">
        <v>3</v>
      </c>
      <c r="E186" s="17"/>
      <c r="F186" s="17">
        <v>5</v>
      </c>
      <c r="G186" s="17"/>
      <c r="H186" s="17"/>
      <c r="I186" s="17"/>
      <c r="J186" s="17">
        <v>133</v>
      </c>
      <c r="K186" s="22">
        <v>3292</v>
      </c>
      <c r="L186" s="23" t="s">
        <v>92</v>
      </c>
      <c r="M186" s="68"/>
      <c r="N186" s="25">
        <v>35000</v>
      </c>
      <c r="O186" s="291">
        <v>35000</v>
      </c>
      <c r="P186" s="291">
        <v>35000</v>
      </c>
      <c r="Q186" s="360">
        <f t="shared" si="10"/>
        <v>1</v>
      </c>
      <c r="R186" s="4"/>
      <c r="S186" s="4"/>
    </row>
    <row r="187" spans="1:19" ht="12.75" hidden="1">
      <c r="A187" s="17" t="s">
        <v>266</v>
      </c>
      <c r="B187" s="17">
        <v>1</v>
      </c>
      <c r="C187" s="17"/>
      <c r="D187" s="17">
        <v>3</v>
      </c>
      <c r="E187" s="17"/>
      <c r="F187" s="17">
        <v>5</v>
      </c>
      <c r="G187" s="17"/>
      <c r="H187" s="17"/>
      <c r="I187" s="17"/>
      <c r="J187" s="17">
        <v>133</v>
      </c>
      <c r="K187" s="22">
        <v>3293</v>
      </c>
      <c r="L187" s="23" t="s">
        <v>75</v>
      </c>
      <c r="M187" s="68"/>
      <c r="N187" s="25">
        <v>0</v>
      </c>
      <c r="O187" s="291">
        <v>0</v>
      </c>
      <c r="P187" s="291">
        <v>0</v>
      </c>
      <c r="Q187" s="360" t="e">
        <f t="shared" si="10"/>
        <v>#DIV/0!</v>
      </c>
      <c r="R187" s="4"/>
      <c r="S187" s="4"/>
    </row>
    <row r="188" spans="1:19" ht="12.75">
      <c r="A188" s="17" t="s">
        <v>266</v>
      </c>
      <c r="B188" s="17">
        <v>1</v>
      </c>
      <c r="C188" s="17"/>
      <c r="D188" s="17">
        <v>3</v>
      </c>
      <c r="E188" s="17"/>
      <c r="F188" s="17">
        <v>5</v>
      </c>
      <c r="G188" s="17"/>
      <c r="H188" s="17"/>
      <c r="I188" s="17"/>
      <c r="J188" s="17">
        <v>133</v>
      </c>
      <c r="K188" s="22">
        <v>3294</v>
      </c>
      <c r="L188" s="23" t="s">
        <v>93</v>
      </c>
      <c r="M188" s="68"/>
      <c r="N188" s="25">
        <v>2500</v>
      </c>
      <c r="O188" s="291">
        <v>2500</v>
      </c>
      <c r="P188" s="291">
        <v>2500</v>
      </c>
      <c r="Q188" s="360">
        <f t="shared" si="10"/>
        <v>1</v>
      </c>
      <c r="R188" s="4"/>
      <c r="S188" s="4"/>
    </row>
    <row r="189" spans="1:19" ht="12.75">
      <c r="A189" s="17" t="s">
        <v>266</v>
      </c>
      <c r="B189" s="17">
        <v>1</v>
      </c>
      <c r="C189" s="17"/>
      <c r="D189" s="17">
        <v>3</v>
      </c>
      <c r="E189" s="17"/>
      <c r="F189" s="17">
        <v>5</v>
      </c>
      <c r="G189" s="17"/>
      <c r="H189" s="17"/>
      <c r="I189" s="17"/>
      <c r="J189" s="17">
        <v>133</v>
      </c>
      <c r="K189" s="22">
        <v>3295</v>
      </c>
      <c r="L189" s="23" t="s">
        <v>150</v>
      </c>
      <c r="M189" s="68"/>
      <c r="N189" s="25">
        <v>5000</v>
      </c>
      <c r="O189" s="291">
        <v>5000</v>
      </c>
      <c r="P189" s="291">
        <v>5000</v>
      </c>
      <c r="Q189" s="360">
        <f t="shared" si="10"/>
        <v>1</v>
      </c>
      <c r="R189" s="4"/>
      <c r="S189" s="4"/>
    </row>
    <row r="190" spans="1:19" ht="12.75">
      <c r="A190" s="17" t="s">
        <v>266</v>
      </c>
      <c r="B190" s="17">
        <v>1</v>
      </c>
      <c r="C190" s="17"/>
      <c r="D190" s="17">
        <v>3</v>
      </c>
      <c r="E190" s="17"/>
      <c r="F190" s="17">
        <v>5</v>
      </c>
      <c r="G190" s="17"/>
      <c r="H190" s="17"/>
      <c r="I190" s="17"/>
      <c r="J190" s="17">
        <v>133</v>
      </c>
      <c r="K190" s="22">
        <v>3299</v>
      </c>
      <c r="L190" s="22" t="s">
        <v>35</v>
      </c>
      <c r="M190" s="66"/>
      <c r="N190" s="25">
        <v>4000</v>
      </c>
      <c r="O190" s="291">
        <v>4000</v>
      </c>
      <c r="P190" s="291">
        <v>4000</v>
      </c>
      <c r="Q190" s="360">
        <f t="shared" si="10"/>
        <v>1</v>
      </c>
      <c r="R190" s="4"/>
      <c r="S190" s="4"/>
    </row>
    <row r="191" spans="1:19" ht="12.75">
      <c r="A191" s="17" t="s">
        <v>266</v>
      </c>
      <c r="B191" s="17">
        <v>1</v>
      </c>
      <c r="C191" s="17"/>
      <c r="D191" s="17">
        <v>3</v>
      </c>
      <c r="E191" s="17"/>
      <c r="F191" s="17">
        <v>5</v>
      </c>
      <c r="G191" s="17"/>
      <c r="H191" s="17"/>
      <c r="I191" s="17"/>
      <c r="J191" s="17">
        <v>133</v>
      </c>
      <c r="K191" s="22">
        <v>34</v>
      </c>
      <c r="L191" s="23" t="s">
        <v>9</v>
      </c>
      <c r="M191" s="68"/>
      <c r="N191" s="25">
        <f>N192</f>
        <v>36000</v>
      </c>
      <c r="O191" s="246">
        <f>O192</f>
        <v>26000</v>
      </c>
      <c r="P191" s="246">
        <f>P192</f>
        <v>26000</v>
      </c>
      <c r="Q191" s="360">
        <f t="shared" si="10"/>
        <v>1</v>
      </c>
      <c r="R191" s="4"/>
      <c r="S191" s="4"/>
    </row>
    <row r="192" spans="1:19" ht="12.75">
      <c r="A192" s="17" t="s">
        <v>266</v>
      </c>
      <c r="B192" s="17">
        <v>1</v>
      </c>
      <c r="C192" s="17"/>
      <c r="D192" s="17">
        <v>3</v>
      </c>
      <c r="E192" s="17"/>
      <c r="F192" s="17">
        <v>5</v>
      </c>
      <c r="G192" s="17"/>
      <c r="H192" s="17"/>
      <c r="I192" s="17"/>
      <c r="J192" s="17">
        <v>133</v>
      </c>
      <c r="K192" s="21">
        <v>343</v>
      </c>
      <c r="L192" s="213" t="s">
        <v>10</v>
      </c>
      <c r="M192" s="217"/>
      <c r="N192" s="25">
        <f>N193+N194</f>
        <v>36000</v>
      </c>
      <c r="O192" s="246">
        <f>O193+O194</f>
        <v>26000</v>
      </c>
      <c r="P192" s="246">
        <f>P193+P194</f>
        <v>26000</v>
      </c>
      <c r="Q192" s="360">
        <f t="shared" si="10"/>
        <v>1</v>
      </c>
      <c r="R192" s="4"/>
      <c r="S192" s="4"/>
    </row>
    <row r="193" spans="1:19" ht="12.75">
      <c r="A193" s="17" t="s">
        <v>266</v>
      </c>
      <c r="B193" s="17">
        <v>1</v>
      </c>
      <c r="C193" s="17"/>
      <c r="D193" s="17">
        <v>3</v>
      </c>
      <c r="E193" s="17"/>
      <c r="F193" s="17">
        <v>5</v>
      </c>
      <c r="G193" s="17"/>
      <c r="H193" s="17"/>
      <c r="I193" s="17"/>
      <c r="J193" s="17">
        <v>133</v>
      </c>
      <c r="K193" s="22">
        <v>3431</v>
      </c>
      <c r="L193" s="22" t="s">
        <v>94</v>
      </c>
      <c r="M193" s="22"/>
      <c r="N193" s="25">
        <v>26000</v>
      </c>
      <c r="O193" s="291">
        <v>16000</v>
      </c>
      <c r="P193" s="291">
        <v>16000</v>
      </c>
      <c r="Q193" s="360">
        <f t="shared" si="10"/>
        <v>1</v>
      </c>
      <c r="R193" s="4"/>
      <c r="S193" s="4"/>
    </row>
    <row r="194" spans="1:19" ht="12.75">
      <c r="A194" s="17" t="s">
        <v>266</v>
      </c>
      <c r="B194" s="17">
        <v>1</v>
      </c>
      <c r="C194" s="17"/>
      <c r="D194" s="17">
        <v>3</v>
      </c>
      <c r="E194" s="17"/>
      <c r="F194" s="17">
        <v>5</v>
      </c>
      <c r="G194" s="17"/>
      <c r="H194" s="17"/>
      <c r="I194" s="17"/>
      <c r="J194" s="17">
        <v>133</v>
      </c>
      <c r="K194" s="29">
        <v>3439</v>
      </c>
      <c r="L194" s="29" t="s">
        <v>10</v>
      </c>
      <c r="M194" s="29"/>
      <c r="N194" s="30">
        <v>10000</v>
      </c>
      <c r="O194" s="292">
        <v>10000</v>
      </c>
      <c r="P194" s="292">
        <v>10000</v>
      </c>
      <c r="Q194" s="360">
        <f t="shared" si="10"/>
        <v>1</v>
      </c>
      <c r="R194" s="4"/>
      <c r="S194" s="4"/>
    </row>
    <row r="195" spans="1:19" ht="12.75">
      <c r="A195" s="17" t="s">
        <v>266</v>
      </c>
      <c r="B195" s="17">
        <v>1</v>
      </c>
      <c r="C195" s="17"/>
      <c r="D195" s="17">
        <v>3</v>
      </c>
      <c r="E195" s="17"/>
      <c r="F195" s="17">
        <v>5</v>
      </c>
      <c r="G195" s="17"/>
      <c r="H195" s="17"/>
      <c r="I195" s="17"/>
      <c r="J195" s="17">
        <v>133</v>
      </c>
      <c r="K195" s="29">
        <v>38</v>
      </c>
      <c r="L195" s="29" t="s">
        <v>113</v>
      </c>
      <c r="M195" s="29"/>
      <c r="N195" s="30">
        <f>N196</f>
        <v>11000</v>
      </c>
      <c r="O195" s="292">
        <f>O196</f>
        <v>11000</v>
      </c>
      <c r="P195" s="292">
        <f>P196</f>
        <v>11000</v>
      </c>
      <c r="Q195" s="360">
        <f t="shared" si="10"/>
        <v>1</v>
      </c>
      <c r="R195" s="4"/>
      <c r="S195" s="4"/>
    </row>
    <row r="196" spans="1:19" ht="12.75">
      <c r="A196" s="17" t="s">
        <v>266</v>
      </c>
      <c r="B196" s="17">
        <v>1</v>
      </c>
      <c r="C196" s="17"/>
      <c r="D196" s="17">
        <v>3</v>
      </c>
      <c r="E196" s="17"/>
      <c r="F196" s="17">
        <v>5</v>
      </c>
      <c r="G196" s="17"/>
      <c r="H196" s="17"/>
      <c r="I196" s="17"/>
      <c r="J196" s="239" t="s">
        <v>522</v>
      </c>
      <c r="K196" s="21">
        <v>381</v>
      </c>
      <c r="L196" s="21" t="s">
        <v>13</v>
      </c>
      <c r="M196" s="21"/>
      <c r="N196" s="25">
        <f>N197+N198+N199+N200+N201</f>
        <v>11000</v>
      </c>
      <c r="O196" s="246">
        <f>O197+O198+O199+O200+O201</f>
        <v>11000</v>
      </c>
      <c r="P196" s="246">
        <f>P197+P198+P199+P200+P201</f>
        <v>11000</v>
      </c>
      <c r="Q196" s="360">
        <f t="shared" si="10"/>
        <v>1</v>
      </c>
      <c r="R196" s="4"/>
      <c r="S196" s="4"/>
    </row>
    <row r="197" spans="1:19" ht="12.75" hidden="1">
      <c r="A197" s="17" t="s">
        <v>266</v>
      </c>
      <c r="B197" s="17">
        <v>1</v>
      </c>
      <c r="C197" s="17"/>
      <c r="D197" s="17">
        <v>3</v>
      </c>
      <c r="E197" s="17"/>
      <c r="F197" s="17">
        <v>5</v>
      </c>
      <c r="G197" s="17"/>
      <c r="H197" s="17"/>
      <c r="I197" s="17"/>
      <c r="J197" s="239" t="s">
        <v>522</v>
      </c>
      <c r="K197" s="22">
        <v>3811</v>
      </c>
      <c r="L197" s="22" t="s">
        <v>128</v>
      </c>
      <c r="M197" s="22"/>
      <c r="N197" s="25">
        <v>0</v>
      </c>
      <c r="O197" s="291">
        <v>0</v>
      </c>
      <c r="P197" s="291">
        <v>0</v>
      </c>
      <c r="Q197" s="360" t="e">
        <f>P197/O197</f>
        <v>#DIV/0!</v>
      </c>
      <c r="R197" s="4"/>
      <c r="S197" s="4"/>
    </row>
    <row r="198" spans="1:19" ht="12.75">
      <c r="A198" s="17" t="s">
        <v>266</v>
      </c>
      <c r="B198" s="17">
        <v>1</v>
      </c>
      <c r="C198" s="17"/>
      <c r="D198" s="17">
        <v>3</v>
      </c>
      <c r="E198" s="17"/>
      <c r="F198" s="17">
        <v>5</v>
      </c>
      <c r="G198" s="17"/>
      <c r="H198" s="17"/>
      <c r="I198" s="17"/>
      <c r="J198" s="239" t="s">
        <v>522</v>
      </c>
      <c r="K198" s="22">
        <v>3811</v>
      </c>
      <c r="L198" s="22" t="s">
        <v>129</v>
      </c>
      <c r="M198" s="22"/>
      <c r="N198" s="25">
        <v>1000</v>
      </c>
      <c r="O198" s="291">
        <v>1000</v>
      </c>
      <c r="P198" s="291">
        <v>1000</v>
      </c>
      <c r="Q198" s="360">
        <f>P198/O198</f>
        <v>1</v>
      </c>
      <c r="R198" s="4"/>
      <c r="S198" s="4"/>
    </row>
    <row r="199" spans="1:19" ht="12.75" hidden="1">
      <c r="A199" s="17" t="s">
        <v>266</v>
      </c>
      <c r="B199" s="17">
        <v>1</v>
      </c>
      <c r="C199" s="17"/>
      <c r="D199" s="17">
        <v>3</v>
      </c>
      <c r="E199" s="17"/>
      <c r="F199" s="17">
        <v>5</v>
      </c>
      <c r="G199" s="17"/>
      <c r="H199" s="17"/>
      <c r="I199" s="17"/>
      <c r="J199" s="239" t="s">
        <v>522</v>
      </c>
      <c r="K199" s="22">
        <v>3811</v>
      </c>
      <c r="L199" s="22" t="s">
        <v>511</v>
      </c>
      <c r="M199" s="22"/>
      <c r="N199" s="25">
        <v>0</v>
      </c>
      <c r="O199" s="291">
        <v>0</v>
      </c>
      <c r="P199" s="291">
        <v>0</v>
      </c>
      <c r="Q199" s="360" t="e">
        <f>P199/O199</f>
        <v>#DIV/0!</v>
      </c>
      <c r="R199" s="4"/>
      <c r="S199" s="4"/>
    </row>
    <row r="200" spans="1:19" ht="12.75">
      <c r="A200" s="17" t="s">
        <v>266</v>
      </c>
      <c r="B200" s="17">
        <v>1</v>
      </c>
      <c r="C200" s="17"/>
      <c r="D200" s="17">
        <v>3</v>
      </c>
      <c r="E200" s="17"/>
      <c r="F200" s="17">
        <v>5</v>
      </c>
      <c r="G200" s="17"/>
      <c r="H200" s="17"/>
      <c r="I200" s="17"/>
      <c r="J200" s="239" t="s">
        <v>522</v>
      </c>
      <c r="K200" s="22">
        <v>3811</v>
      </c>
      <c r="L200" s="22" t="s">
        <v>235</v>
      </c>
      <c r="M200" s="22"/>
      <c r="N200" s="25">
        <v>5000</v>
      </c>
      <c r="O200" s="291">
        <v>5000</v>
      </c>
      <c r="P200" s="291">
        <v>5000</v>
      </c>
      <c r="Q200" s="360">
        <f>P200/O200</f>
        <v>1</v>
      </c>
      <c r="R200" s="4"/>
      <c r="S200" s="4"/>
    </row>
    <row r="201" spans="1:19" ht="13.5" thickBot="1">
      <c r="A201" s="17" t="s">
        <v>266</v>
      </c>
      <c r="B201" s="17">
        <v>1</v>
      </c>
      <c r="C201" s="17"/>
      <c r="D201" s="17">
        <v>3</v>
      </c>
      <c r="E201" s="17"/>
      <c r="F201" s="17">
        <v>5</v>
      </c>
      <c r="G201" s="17"/>
      <c r="H201" s="17"/>
      <c r="I201" s="17"/>
      <c r="J201" s="239" t="s">
        <v>522</v>
      </c>
      <c r="K201" s="22">
        <v>3811</v>
      </c>
      <c r="L201" s="22" t="s">
        <v>508</v>
      </c>
      <c r="M201" s="22"/>
      <c r="N201" s="25">
        <v>5000</v>
      </c>
      <c r="O201" s="291">
        <v>5000</v>
      </c>
      <c r="P201" s="291">
        <v>5000</v>
      </c>
      <c r="Q201" s="360">
        <f>P201/O201</f>
        <v>1</v>
      </c>
      <c r="R201" s="4"/>
      <c r="S201" s="4"/>
    </row>
    <row r="202" spans="1:19" ht="13.5" hidden="1" thickBot="1">
      <c r="A202" s="17" t="s">
        <v>266</v>
      </c>
      <c r="B202" s="17">
        <v>1</v>
      </c>
      <c r="C202" s="17"/>
      <c r="D202" s="17">
        <v>3</v>
      </c>
      <c r="E202" s="17"/>
      <c r="F202" s="17">
        <v>5</v>
      </c>
      <c r="G202" s="17"/>
      <c r="H202" s="17"/>
      <c r="I202" s="17"/>
      <c r="J202" s="239" t="s">
        <v>522</v>
      </c>
      <c r="K202" s="22">
        <v>51</v>
      </c>
      <c r="L202" s="22" t="s">
        <v>524</v>
      </c>
      <c r="M202" s="22"/>
      <c r="N202" s="25">
        <f aca="true" t="shared" si="11" ref="N202:Q203">N203</f>
        <v>0</v>
      </c>
      <c r="O202" s="291">
        <f t="shared" si="11"/>
        <v>0</v>
      </c>
      <c r="P202" s="291">
        <f t="shared" si="11"/>
        <v>0</v>
      </c>
      <c r="Q202" s="365">
        <f t="shared" si="11"/>
        <v>0</v>
      </c>
      <c r="R202" s="4"/>
      <c r="S202" s="4"/>
    </row>
    <row r="203" spans="1:19" ht="13.5" hidden="1" thickBot="1">
      <c r="A203" s="17" t="s">
        <v>266</v>
      </c>
      <c r="B203" s="17">
        <v>1</v>
      </c>
      <c r="C203" s="17"/>
      <c r="D203" s="17">
        <v>3</v>
      </c>
      <c r="E203" s="17"/>
      <c r="F203" s="17">
        <v>5</v>
      </c>
      <c r="G203" s="17"/>
      <c r="H203" s="17"/>
      <c r="I203" s="17"/>
      <c r="J203" s="239" t="s">
        <v>522</v>
      </c>
      <c r="K203" s="21">
        <v>514</v>
      </c>
      <c r="L203" s="21" t="s">
        <v>181</v>
      </c>
      <c r="M203" s="21"/>
      <c r="N203" s="25">
        <f t="shared" si="11"/>
        <v>0</v>
      </c>
      <c r="O203" s="246">
        <f t="shared" si="11"/>
        <v>0</v>
      </c>
      <c r="P203" s="246">
        <f t="shared" si="11"/>
        <v>0</v>
      </c>
      <c r="Q203" s="360">
        <f t="shared" si="11"/>
        <v>0</v>
      </c>
      <c r="R203" s="4"/>
      <c r="S203" s="4"/>
    </row>
    <row r="204" spans="1:19" ht="13.5" hidden="1" thickBot="1">
      <c r="A204" s="17" t="s">
        <v>266</v>
      </c>
      <c r="B204" s="17">
        <v>1</v>
      </c>
      <c r="C204" s="17"/>
      <c r="D204" s="17">
        <v>3</v>
      </c>
      <c r="E204" s="17"/>
      <c r="F204" s="17">
        <v>5</v>
      </c>
      <c r="G204" s="17"/>
      <c r="H204" s="17"/>
      <c r="I204" s="17"/>
      <c r="J204" s="239" t="s">
        <v>522</v>
      </c>
      <c r="K204" s="69">
        <v>5141</v>
      </c>
      <c r="L204" s="69" t="s">
        <v>182</v>
      </c>
      <c r="M204" s="69"/>
      <c r="N204" s="70">
        <v>0</v>
      </c>
      <c r="O204" s="304">
        <v>0</v>
      </c>
      <c r="P204" s="304">
        <v>0</v>
      </c>
      <c r="Q204" s="376">
        <v>0</v>
      </c>
      <c r="R204" s="4"/>
      <c r="S204" s="4"/>
    </row>
    <row r="205" spans="1:19" ht="12.75">
      <c r="A205" s="41"/>
      <c r="B205" s="41"/>
      <c r="C205" s="9"/>
      <c r="D205" s="41"/>
      <c r="E205" s="41"/>
      <c r="F205" s="9"/>
      <c r="G205" s="9"/>
      <c r="H205" s="9"/>
      <c r="I205" s="9"/>
      <c r="J205" s="9"/>
      <c r="K205" s="71"/>
      <c r="L205" s="71" t="s">
        <v>123</v>
      </c>
      <c r="M205" s="71"/>
      <c r="N205" s="325">
        <f>N132</f>
        <v>1266500</v>
      </c>
      <c r="O205" s="256">
        <f>O132</f>
        <v>1455500</v>
      </c>
      <c r="P205" s="256">
        <f>P132</f>
        <v>1520540</v>
      </c>
      <c r="Q205" s="377">
        <f>P205/O205</f>
        <v>1.0446856750257643</v>
      </c>
      <c r="R205" s="4"/>
      <c r="S205" s="4"/>
    </row>
    <row r="206" spans="1:19" ht="12.75">
      <c r="A206" s="17"/>
      <c r="B206" s="17"/>
      <c r="C206" s="4"/>
      <c r="D206" s="17"/>
      <c r="E206" s="17"/>
      <c r="F206" s="4"/>
      <c r="G206" s="4"/>
      <c r="H206" s="4"/>
      <c r="I206" s="4"/>
      <c r="J206" s="4"/>
      <c r="K206" s="36"/>
      <c r="L206" s="36"/>
      <c r="M206" s="36"/>
      <c r="N206" s="315"/>
      <c r="O206" s="249"/>
      <c r="P206" s="249"/>
      <c r="Q206" s="359"/>
      <c r="R206" s="4"/>
      <c r="S206" s="4"/>
    </row>
    <row r="207" spans="1:19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50" t="s">
        <v>274</v>
      </c>
      <c r="L207" s="550" t="s">
        <v>279</v>
      </c>
      <c r="M207" s="510"/>
      <c r="N207" s="100"/>
      <c r="O207" s="253"/>
      <c r="P207" s="253"/>
      <c r="Q207" s="366"/>
      <c r="R207" s="4"/>
      <c r="S207" s="4"/>
    </row>
    <row r="208" spans="1:19" ht="12.75">
      <c r="A208" s="18" t="s">
        <v>269</v>
      </c>
      <c r="B208" s="6"/>
      <c r="C208" s="6"/>
      <c r="D208" s="6"/>
      <c r="E208" s="6"/>
      <c r="F208" s="6"/>
      <c r="G208" s="6"/>
      <c r="H208" s="6"/>
      <c r="I208" s="6"/>
      <c r="J208" s="6">
        <v>112</v>
      </c>
      <c r="K208" s="48" t="s">
        <v>275</v>
      </c>
      <c r="L208" s="48" t="s">
        <v>270</v>
      </c>
      <c r="M208" s="48"/>
      <c r="N208" s="119"/>
      <c r="O208" s="296"/>
      <c r="P208" s="296"/>
      <c r="Q208" s="352"/>
      <c r="R208" s="4"/>
      <c r="S208" s="4"/>
    </row>
    <row r="209" spans="1:19" ht="12.75">
      <c r="A209" s="73" t="s">
        <v>271</v>
      </c>
      <c r="B209" s="1">
        <v>1</v>
      </c>
      <c r="C209" s="1"/>
      <c r="D209" s="1">
        <v>3</v>
      </c>
      <c r="E209" s="1"/>
      <c r="F209" s="1">
        <v>5</v>
      </c>
      <c r="G209" s="1"/>
      <c r="H209" s="1"/>
      <c r="I209" s="1"/>
      <c r="J209" s="1">
        <v>112</v>
      </c>
      <c r="K209" s="74">
        <v>3</v>
      </c>
      <c r="L209" s="74" t="s">
        <v>1</v>
      </c>
      <c r="M209" s="74"/>
      <c r="N209" s="225">
        <f aca="true" t="shared" si="12" ref="N209:P211">N210</f>
        <v>40000</v>
      </c>
      <c r="O209" s="257">
        <f t="shared" si="12"/>
        <v>60000</v>
      </c>
      <c r="P209" s="257">
        <f t="shared" si="12"/>
        <v>60000</v>
      </c>
      <c r="Q209" s="378">
        <f>P209/O209</f>
        <v>1</v>
      </c>
      <c r="R209" s="4"/>
      <c r="S209" s="4"/>
    </row>
    <row r="210" spans="1:19" ht="12.75">
      <c r="A210" s="73" t="s">
        <v>271</v>
      </c>
      <c r="B210" s="1">
        <v>1</v>
      </c>
      <c r="C210" s="1"/>
      <c r="D210" s="1">
        <v>3</v>
      </c>
      <c r="E210" s="1"/>
      <c r="F210" s="1">
        <v>5</v>
      </c>
      <c r="G210" s="1"/>
      <c r="H210" s="1"/>
      <c r="I210" s="1"/>
      <c r="J210" s="1">
        <v>112</v>
      </c>
      <c r="K210" s="75">
        <v>32</v>
      </c>
      <c r="L210" s="76" t="s">
        <v>6</v>
      </c>
      <c r="M210" s="77"/>
      <c r="N210" s="225">
        <f t="shared" si="12"/>
        <v>40000</v>
      </c>
      <c r="O210" s="305">
        <f t="shared" si="12"/>
        <v>60000</v>
      </c>
      <c r="P210" s="305">
        <f t="shared" si="12"/>
        <v>60000</v>
      </c>
      <c r="Q210" s="378">
        <f>P210/O210</f>
        <v>1</v>
      </c>
      <c r="R210" s="4"/>
      <c r="S210" s="4"/>
    </row>
    <row r="211" spans="1:19" ht="12.75">
      <c r="A211" s="73" t="s">
        <v>271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86">
        <v>323</v>
      </c>
      <c r="L211" s="86" t="s">
        <v>8</v>
      </c>
      <c r="M211" s="86"/>
      <c r="N211" s="154">
        <f t="shared" si="12"/>
        <v>40000</v>
      </c>
      <c r="O211" s="258">
        <f t="shared" si="12"/>
        <v>60000</v>
      </c>
      <c r="P211" s="258">
        <f t="shared" si="12"/>
        <v>60000</v>
      </c>
      <c r="Q211" s="378">
        <f>P211/O211</f>
        <v>1</v>
      </c>
      <c r="R211" s="4"/>
      <c r="S211" s="4"/>
    </row>
    <row r="212" spans="1:19" ht="13.5" thickBot="1">
      <c r="A212" s="73" t="s">
        <v>271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75">
        <v>3232</v>
      </c>
      <c r="L212" s="533" t="s">
        <v>222</v>
      </c>
      <c r="M212" s="534"/>
      <c r="N212" s="225">
        <v>40000</v>
      </c>
      <c r="O212" s="305">
        <v>60000</v>
      </c>
      <c r="P212" s="305">
        <v>60000</v>
      </c>
      <c r="Q212" s="378">
        <f>P212/O212</f>
        <v>1</v>
      </c>
      <c r="R212" s="4"/>
      <c r="S212" s="4"/>
    </row>
    <row r="213" spans="1:19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71"/>
      <c r="L213" s="71" t="s">
        <v>123</v>
      </c>
      <c r="M213" s="71"/>
      <c r="N213" s="325">
        <f>N209</f>
        <v>40000</v>
      </c>
      <c r="O213" s="256">
        <f>O209</f>
        <v>60000</v>
      </c>
      <c r="P213" s="256">
        <f>P209</f>
        <v>60000</v>
      </c>
      <c r="Q213" s="377">
        <f>P213/O213</f>
        <v>1</v>
      </c>
      <c r="R213" s="4"/>
      <c r="S213" s="4"/>
    </row>
    <row r="214" spans="1:1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81"/>
      <c r="L214" s="81"/>
      <c r="M214" s="81"/>
      <c r="N214" s="326"/>
      <c r="O214" s="259"/>
      <c r="P214" s="259"/>
      <c r="Q214" s="379"/>
      <c r="R214" s="4"/>
      <c r="S214" s="4"/>
    </row>
    <row r="215" spans="1:19" ht="12.75">
      <c r="A215" s="18" t="s">
        <v>273</v>
      </c>
      <c r="B215" s="6"/>
      <c r="C215" s="6"/>
      <c r="D215" s="6"/>
      <c r="E215" s="6"/>
      <c r="F215" s="6"/>
      <c r="G215" s="6"/>
      <c r="H215" s="6"/>
      <c r="I215" s="6"/>
      <c r="J215" s="6">
        <v>112</v>
      </c>
      <c r="K215" s="48" t="s">
        <v>26</v>
      </c>
      <c r="L215" s="48" t="s">
        <v>112</v>
      </c>
      <c r="M215" s="48"/>
      <c r="N215" s="119"/>
      <c r="O215" s="296"/>
      <c r="P215" s="296"/>
      <c r="Q215" s="352"/>
      <c r="R215" s="4"/>
      <c r="S215" s="4"/>
    </row>
    <row r="216" spans="1:19" ht="12.75">
      <c r="A216" s="73" t="s">
        <v>273</v>
      </c>
      <c r="B216" s="5">
        <v>1</v>
      </c>
      <c r="C216" s="1"/>
      <c r="D216" s="5">
        <v>3</v>
      </c>
      <c r="E216" s="1"/>
      <c r="F216" s="1"/>
      <c r="G216" s="1"/>
      <c r="H216" s="1"/>
      <c r="I216" s="1"/>
      <c r="J216" s="1">
        <v>112</v>
      </c>
      <c r="K216" s="74">
        <v>3</v>
      </c>
      <c r="L216" s="74" t="s">
        <v>1</v>
      </c>
      <c r="M216" s="74"/>
      <c r="N216" s="154">
        <f aca="true" t="shared" si="13" ref="N216:P218">N217</f>
        <v>5000</v>
      </c>
      <c r="O216" s="258">
        <f t="shared" si="13"/>
        <v>5000</v>
      </c>
      <c r="P216" s="258">
        <f t="shared" si="13"/>
        <v>10000</v>
      </c>
      <c r="Q216" s="378">
        <f>P216/O216</f>
        <v>2</v>
      </c>
      <c r="R216" s="4"/>
      <c r="S216" s="4"/>
    </row>
    <row r="217" spans="1:19" ht="12.75">
      <c r="A217" s="73" t="s">
        <v>273</v>
      </c>
      <c r="B217" s="5">
        <v>1</v>
      </c>
      <c r="C217" s="1"/>
      <c r="D217" s="5">
        <v>3</v>
      </c>
      <c r="E217" s="1"/>
      <c r="F217" s="1"/>
      <c r="G217" s="1"/>
      <c r="H217" s="1"/>
      <c r="I217" s="1"/>
      <c r="J217" s="1">
        <v>112</v>
      </c>
      <c r="K217" s="75">
        <v>38</v>
      </c>
      <c r="L217" s="76" t="s">
        <v>113</v>
      </c>
      <c r="M217" s="82"/>
      <c r="N217" s="154">
        <f t="shared" si="13"/>
        <v>5000</v>
      </c>
      <c r="O217" s="230">
        <f t="shared" si="13"/>
        <v>5000</v>
      </c>
      <c r="P217" s="230">
        <f t="shared" si="13"/>
        <v>10000</v>
      </c>
      <c r="Q217" s="378">
        <f>P217/O217</f>
        <v>2</v>
      </c>
      <c r="R217" s="4"/>
      <c r="S217" s="4"/>
    </row>
    <row r="218" spans="1:19" ht="12.75">
      <c r="A218" s="73" t="s">
        <v>273</v>
      </c>
      <c r="B218" s="5">
        <v>1</v>
      </c>
      <c r="C218" s="1"/>
      <c r="D218" s="5">
        <v>3</v>
      </c>
      <c r="E218" s="1"/>
      <c r="F218" s="1"/>
      <c r="G218" s="1"/>
      <c r="H218" s="1"/>
      <c r="I218" s="1"/>
      <c r="J218" s="1">
        <v>112</v>
      </c>
      <c r="K218" s="86">
        <v>383</v>
      </c>
      <c r="L218" s="505" t="s">
        <v>272</v>
      </c>
      <c r="M218" s="507"/>
      <c r="N218" s="154">
        <f t="shared" si="13"/>
        <v>5000</v>
      </c>
      <c r="O218" s="258">
        <f t="shared" si="13"/>
        <v>5000</v>
      </c>
      <c r="P218" s="258">
        <f t="shared" si="13"/>
        <v>10000</v>
      </c>
      <c r="Q218" s="378">
        <f>P218/O218</f>
        <v>2</v>
      </c>
      <c r="R218" s="4"/>
      <c r="S218" s="4"/>
    </row>
    <row r="219" spans="1:19" ht="13.5" thickBot="1">
      <c r="A219" s="73" t="s">
        <v>273</v>
      </c>
      <c r="B219" s="5">
        <v>1</v>
      </c>
      <c r="C219" s="1"/>
      <c r="D219" s="5">
        <v>3</v>
      </c>
      <c r="E219" s="1"/>
      <c r="F219" s="1"/>
      <c r="G219" s="1"/>
      <c r="H219" s="1"/>
      <c r="I219" s="1"/>
      <c r="J219" s="1">
        <v>112</v>
      </c>
      <c r="K219" s="75">
        <v>3831</v>
      </c>
      <c r="L219" s="75" t="s">
        <v>112</v>
      </c>
      <c r="M219" s="75"/>
      <c r="N219" s="225">
        <v>5000</v>
      </c>
      <c r="O219" s="305">
        <v>5000</v>
      </c>
      <c r="P219" s="305">
        <v>10000</v>
      </c>
      <c r="Q219" s="378">
        <f>P219/O219</f>
        <v>2</v>
      </c>
      <c r="R219" s="4"/>
      <c r="S219" s="4"/>
    </row>
    <row r="220" spans="1:19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71"/>
      <c r="L220" s="71" t="s">
        <v>123</v>
      </c>
      <c r="M220" s="71"/>
      <c r="N220" s="325">
        <f>N216</f>
        <v>5000</v>
      </c>
      <c r="O220" s="256">
        <f>O216</f>
        <v>5000</v>
      </c>
      <c r="P220" s="256">
        <f>P216</f>
        <v>10000</v>
      </c>
      <c r="Q220" s="377">
        <f>P220/O220</f>
        <v>2</v>
      </c>
      <c r="R220" s="4"/>
      <c r="S220" s="4"/>
    </row>
    <row r="221" spans="1:19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58"/>
      <c r="L221" s="4"/>
      <c r="M221" s="4"/>
      <c r="N221" s="327"/>
      <c r="O221" s="306"/>
      <c r="P221" s="306"/>
      <c r="Q221" s="380"/>
      <c r="R221" s="4"/>
      <c r="S221" s="4"/>
    </row>
    <row r="222" spans="1:19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48" t="s">
        <v>276</v>
      </c>
      <c r="L222" s="48" t="s">
        <v>509</v>
      </c>
      <c r="M222" s="48"/>
      <c r="N222" s="119"/>
      <c r="O222" s="296"/>
      <c r="P222" s="296"/>
      <c r="Q222" s="352"/>
      <c r="R222" s="4"/>
      <c r="S222" s="4"/>
    </row>
    <row r="223" spans="1:19" ht="12.75">
      <c r="A223" s="18" t="s">
        <v>277</v>
      </c>
      <c r="B223" s="6"/>
      <c r="C223" s="6"/>
      <c r="D223" s="6"/>
      <c r="E223" s="6"/>
      <c r="F223" s="6"/>
      <c r="G223" s="6"/>
      <c r="H223" s="6"/>
      <c r="I223" s="6"/>
      <c r="J223" s="6"/>
      <c r="K223" s="48" t="s">
        <v>336</v>
      </c>
      <c r="L223" s="6"/>
      <c r="M223" s="6"/>
      <c r="N223" s="119"/>
      <c r="O223" s="296"/>
      <c r="P223" s="296"/>
      <c r="Q223" s="352"/>
      <c r="R223" s="4"/>
      <c r="S223" s="4"/>
    </row>
    <row r="224" spans="1:19" ht="12.75">
      <c r="A224" s="17" t="s">
        <v>278</v>
      </c>
      <c r="B224" s="1">
        <v>1</v>
      </c>
      <c r="C224" s="1"/>
      <c r="D224" s="1">
        <v>3</v>
      </c>
      <c r="E224" s="1"/>
      <c r="F224" s="1"/>
      <c r="G224" s="1"/>
      <c r="H224" s="1"/>
      <c r="I224" s="1"/>
      <c r="J224" s="1">
        <v>133</v>
      </c>
      <c r="K224" s="74">
        <v>4</v>
      </c>
      <c r="L224" s="74" t="s">
        <v>2</v>
      </c>
      <c r="M224" s="74"/>
      <c r="N224" s="225">
        <f>N225</f>
        <v>95000</v>
      </c>
      <c r="O224" s="257">
        <f>O225</f>
        <v>155000</v>
      </c>
      <c r="P224" s="257">
        <f>P225</f>
        <v>155000</v>
      </c>
      <c r="Q224" s="378">
        <f>P224/O224</f>
        <v>1</v>
      </c>
      <c r="R224" s="4"/>
      <c r="S224" s="4"/>
    </row>
    <row r="225" spans="1:19" ht="12.75">
      <c r="A225" s="17" t="s">
        <v>278</v>
      </c>
      <c r="B225" s="1">
        <v>1</v>
      </c>
      <c r="C225" s="1"/>
      <c r="D225" s="1">
        <v>3</v>
      </c>
      <c r="E225" s="1"/>
      <c r="F225" s="1"/>
      <c r="G225" s="1"/>
      <c r="H225" s="1"/>
      <c r="I225" s="1"/>
      <c r="J225" s="1">
        <v>133</v>
      </c>
      <c r="K225" s="75">
        <v>42</v>
      </c>
      <c r="L225" s="75" t="s">
        <v>49</v>
      </c>
      <c r="M225" s="75"/>
      <c r="N225" s="225">
        <f>N226+N228+N232</f>
        <v>95000</v>
      </c>
      <c r="O225" s="305">
        <f>O226+O228+O232</f>
        <v>155000</v>
      </c>
      <c r="P225" s="305">
        <f>P226+P228+P232</f>
        <v>155000</v>
      </c>
      <c r="Q225" s="378">
        <f aca="true" t="shared" si="14" ref="Q225:Q233">P225/O225</f>
        <v>1</v>
      </c>
      <c r="R225" s="4"/>
      <c r="S225" s="4"/>
    </row>
    <row r="226" spans="1:19" ht="12.75">
      <c r="A226" s="17" t="s">
        <v>278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86">
        <v>421</v>
      </c>
      <c r="L226" s="505" t="s">
        <v>14</v>
      </c>
      <c r="M226" s="507"/>
      <c r="N226" s="225">
        <f>N227</f>
        <v>10000</v>
      </c>
      <c r="O226" s="257">
        <f>O227</f>
        <v>10000</v>
      </c>
      <c r="P226" s="257">
        <f>P227</f>
        <v>10000</v>
      </c>
      <c r="Q226" s="378">
        <f t="shared" si="14"/>
        <v>1</v>
      </c>
      <c r="R226" s="4"/>
      <c r="S226" s="4"/>
    </row>
    <row r="227" spans="1:19" ht="12.75">
      <c r="A227" s="17" t="s">
        <v>278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75">
        <v>4214</v>
      </c>
      <c r="L227" s="533" t="s">
        <v>282</v>
      </c>
      <c r="M227" s="534"/>
      <c r="N227" s="225">
        <v>10000</v>
      </c>
      <c r="O227" s="305">
        <v>10000</v>
      </c>
      <c r="P227" s="305">
        <v>10000</v>
      </c>
      <c r="Q227" s="378">
        <f t="shared" si="14"/>
        <v>1</v>
      </c>
      <c r="R227" s="4"/>
      <c r="S227" s="4"/>
    </row>
    <row r="228" spans="1:19" ht="12.75">
      <c r="A228" s="17" t="s">
        <v>278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86">
        <v>422</v>
      </c>
      <c r="L228" s="505" t="s">
        <v>280</v>
      </c>
      <c r="M228" s="507"/>
      <c r="N228" s="225">
        <f>N229+N230+N231</f>
        <v>35000</v>
      </c>
      <c r="O228" s="257">
        <f>O229+O230+O231</f>
        <v>65000</v>
      </c>
      <c r="P228" s="257">
        <f>P229+P230+P231</f>
        <v>65000</v>
      </c>
      <c r="Q228" s="378">
        <f t="shared" si="14"/>
        <v>1</v>
      </c>
      <c r="R228" s="4"/>
      <c r="S228" s="4"/>
    </row>
    <row r="229" spans="1:19" ht="12.75">
      <c r="A229" s="17" t="s">
        <v>278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75">
        <v>4221</v>
      </c>
      <c r="L229" s="533" t="s">
        <v>96</v>
      </c>
      <c r="M229" s="534"/>
      <c r="N229" s="225">
        <v>20000</v>
      </c>
      <c r="O229" s="305">
        <v>20000</v>
      </c>
      <c r="P229" s="305">
        <v>20000</v>
      </c>
      <c r="Q229" s="378">
        <f t="shared" si="14"/>
        <v>1</v>
      </c>
      <c r="R229" s="4"/>
      <c r="S229" s="4"/>
    </row>
    <row r="230" spans="1:19" ht="12.75">
      <c r="A230" s="17" t="s">
        <v>278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02">
        <v>4221</v>
      </c>
      <c r="L230" s="79" t="s">
        <v>95</v>
      </c>
      <c r="M230" s="80"/>
      <c r="N230" s="225">
        <v>15000</v>
      </c>
      <c r="O230" s="305">
        <v>35000</v>
      </c>
      <c r="P230" s="305">
        <v>35000</v>
      </c>
      <c r="Q230" s="378">
        <f t="shared" si="14"/>
        <v>1</v>
      </c>
      <c r="R230" s="4"/>
      <c r="S230" s="4"/>
    </row>
    <row r="231" spans="1:19" ht="12.75">
      <c r="A231" s="17" t="s">
        <v>278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02">
        <v>4227</v>
      </c>
      <c r="L231" s="79" t="s">
        <v>498</v>
      </c>
      <c r="M231" s="80"/>
      <c r="N231" s="225">
        <v>0</v>
      </c>
      <c r="O231" s="305">
        <v>10000</v>
      </c>
      <c r="P231" s="305">
        <v>10000</v>
      </c>
      <c r="Q231" s="378">
        <f t="shared" si="14"/>
        <v>1</v>
      </c>
      <c r="R231" s="4"/>
      <c r="S231" s="4"/>
    </row>
    <row r="232" spans="1:19" ht="12.75">
      <c r="A232" s="17" t="s">
        <v>278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219">
        <v>426</v>
      </c>
      <c r="L232" s="505" t="s">
        <v>31</v>
      </c>
      <c r="M232" s="507"/>
      <c r="N232" s="225">
        <f>N233+N234</f>
        <v>50000</v>
      </c>
      <c r="O232" s="257">
        <f>O233+O234</f>
        <v>80000</v>
      </c>
      <c r="P232" s="257">
        <f>P233+P234</f>
        <v>80000</v>
      </c>
      <c r="Q232" s="378">
        <f t="shared" si="14"/>
        <v>1</v>
      </c>
      <c r="R232" s="4"/>
      <c r="S232" s="4"/>
    </row>
    <row r="233" spans="1:19" ht="13.5" thickBot="1">
      <c r="A233" s="17" t="s">
        <v>278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02">
        <v>4262</v>
      </c>
      <c r="L233" s="533" t="s">
        <v>281</v>
      </c>
      <c r="M233" s="543"/>
      <c r="N233" s="225">
        <v>50000</v>
      </c>
      <c r="O233" s="305">
        <v>80000</v>
      </c>
      <c r="P233" s="305">
        <v>80000</v>
      </c>
      <c r="Q233" s="378">
        <f t="shared" si="14"/>
        <v>1</v>
      </c>
      <c r="R233" s="4"/>
      <c r="S233" s="4"/>
    </row>
    <row r="234" spans="1:19" ht="13.5" hidden="1" thickBot="1">
      <c r="A234" s="17" t="s">
        <v>278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02">
        <v>4264</v>
      </c>
      <c r="L234" s="533" t="s">
        <v>97</v>
      </c>
      <c r="M234" s="543"/>
      <c r="N234" s="225">
        <v>0</v>
      </c>
      <c r="O234" s="305">
        <v>0</v>
      </c>
      <c r="P234" s="305">
        <v>0</v>
      </c>
      <c r="Q234" s="381">
        <v>0</v>
      </c>
      <c r="R234" s="4"/>
      <c r="S234" s="4"/>
    </row>
    <row r="235" spans="1:19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71"/>
      <c r="L235" s="71" t="s">
        <v>123</v>
      </c>
      <c r="M235" s="71"/>
      <c r="N235" s="325">
        <f>N224</f>
        <v>95000</v>
      </c>
      <c r="O235" s="256">
        <f>O224</f>
        <v>155000</v>
      </c>
      <c r="P235" s="256">
        <f>P224</f>
        <v>155000</v>
      </c>
      <c r="Q235" s="377">
        <f>P235/O235</f>
        <v>1</v>
      </c>
      <c r="R235" s="4"/>
      <c r="S235" s="4"/>
    </row>
    <row r="236" spans="1:1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84"/>
      <c r="L236" s="84"/>
      <c r="M236" s="84"/>
      <c r="N236" s="328"/>
      <c r="O236" s="259"/>
      <c r="P236" s="259"/>
      <c r="Q236" s="379"/>
      <c r="R236" s="4"/>
      <c r="S236" s="4"/>
    </row>
    <row r="237" spans="1:19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48" t="s">
        <v>284</v>
      </c>
      <c r="L237" s="494" t="s">
        <v>283</v>
      </c>
      <c r="M237" s="494"/>
      <c r="N237" s="119"/>
      <c r="O237" s="296"/>
      <c r="P237" s="296"/>
      <c r="Q237" s="352"/>
      <c r="R237" s="4"/>
      <c r="S237" s="4"/>
    </row>
    <row r="238" spans="1:19" ht="12.75">
      <c r="A238" s="18" t="s">
        <v>285</v>
      </c>
      <c r="B238" s="6"/>
      <c r="C238" s="6"/>
      <c r="D238" s="6"/>
      <c r="E238" s="6"/>
      <c r="F238" s="6"/>
      <c r="G238" s="6"/>
      <c r="H238" s="6"/>
      <c r="I238" s="6"/>
      <c r="J238" s="6"/>
      <c r="K238" s="48" t="s">
        <v>26</v>
      </c>
      <c r="L238" s="18" t="s">
        <v>139</v>
      </c>
      <c r="M238" s="48"/>
      <c r="N238" s="119"/>
      <c r="O238" s="250"/>
      <c r="P238" s="250"/>
      <c r="Q238" s="361"/>
      <c r="R238" s="4"/>
      <c r="S238" s="4"/>
    </row>
    <row r="239" spans="1:19" ht="12.75">
      <c r="A239" s="17" t="s">
        <v>286</v>
      </c>
      <c r="B239" s="1">
        <v>1</v>
      </c>
      <c r="C239" s="1"/>
      <c r="D239" s="1">
        <v>3</v>
      </c>
      <c r="E239" s="1"/>
      <c r="F239" s="1"/>
      <c r="G239" s="1"/>
      <c r="H239" s="1"/>
      <c r="I239" s="1"/>
      <c r="J239" s="85" t="s">
        <v>383</v>
      </c>
      <c r="K239" s="86">
        <v>3</v>
      </c>
      <c r="L239" s="86" t="s">
        <v>1</v>
      </c>
      <c r="M239" s="86"/>
      <c r="N239" s="154">
        <f>N240+N243+N246</f>
        <v>70000</v>
      </c>
      <c r="O239" s="478">
        <f>O240+O243+O246</f>
        <v>119400</v>
      </c>
      <c r="P239" s="478">
        <f>P240+P243+P246</f>
        <v>119400</v>
      </c>
      <c r="Q239" s="382">
        <f>P239/O239</f>
        <v>1</v>
      </c>
      <c r="R239" s="4"/>
      <c r="S239" s="4"/>
    </row>
    <row r="240" spans="1:19" ht="12.75">
      <c r="A240" s="17" t="s">
        <v>286</v>
      </c>
      <c r="B240" s="1">
        <v>1</v>
      </c>
      <c r="C240" s="1"/>
      <c r="D240" s="1">
        <v>3</v>
      </c>
      <c r="E240" s="1"/>
      <c r="F240" s="1"/>
      <c r="G240" s="1"/>
      <c r="H240" s="1"/>
      <c r="I240" s="1"/>
      <c r="J240" s="85" t="s">
        <v>383</v>
      </c>
      <c r="K240" s="87">
        <v>32</v>
      </c>
      <c r="L240" s="542" t="s">
        <v>6</v>
      </c>
      <c r="M240" s="543"/>
      <c r="N240" s="154">
        <f aca="true" t="shared" si="15" ref="N240:P241">N241</f>
        <v>0</v>
      </c>
      <c r="O240" s="258">
        <f t="shared" si="15"/>
        <v>30000</v>
      </c>
      <c r="P240" s="258">
        <f t="shared" si="15"/>
        <v>30000</v>
      </c>
      <c r="Q240" s="382">
        <f aca="true" t="shared" si="16" ref="Q240:Q249">P240/O240</f>
        <v>1</v>
      </c>
      <c r="R240" s="4"/>
      <c r="S240" s="4"/>
    </row>
    <row r="241" spans="1:19" ht="12.75">
      <c r="A241" s="17" t="s">
        <v>286</v>
      </c>
      <c r="B241" s="1">
        <v>1</v>
      </c>
      <c r="C241" s="1"/>
      <c r="D241" s="1">
        <v>3</v>
      </c>
      <c r="E241" s="1"/>
      <c r="F241" s="1"/>
      <c r="G241" s="1"/>
      <c r="H241" s="1"/>
      <c r="I241" s="1"/>
      <c r="J241" s="85" t="s">
        <v>383</v>
      </c>
      <c r="K241" s="86">
        <v>323</v>
      </c>
      <c r="L241" s="564" t="s">
        <v>8</v>
      </c>
      <c r="M241" s="507"/>
      <c r="N241" s="154">
        <f t="shared" si="15"/>
        <v>0</v>
      </c>
      <c r="O241" s="258">
        <f t="shared" si="15"/>
        <v>30000</v>
      </c>
      <c r="P241" s="258">
        <f t="shared" si="15"/>
        <v>30000</v>
      </c>
      <c r="Q241" s="382">
        <f t="shared" si="16"/>
        <v>1</v>
      </c>
      <c r="R241" s="4"/>
      <c r="S241" s="4"/>
    </row>
    <row r="242" spans="1:19" ht="12.75">
      <c r="A242" s="17" t="s">
        <v>286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85" t="s">
        <v>383</v>
      </c>
      <c r="K242" s="87">
        <v>3237</v>
      </c>
      <c r="L242" s="542" t="s">
        <v>575</v>
      </c>
      <c r="M242" s="543"/>
      <c r="N242" s="154">
        <v>0</v>
      </c>
      <c r="O242" s="230">
        <v>30000</v>
      </c>
      <c r="P242" s="230">
        <v>30000</v>
      </c>
      <c r="Q242" s="382">
        <f t="shared" si="16"/>
        <v>1</v>
      </c>
      <c r="R242" s="4"/>
      <c r="S242" s="4"/>
    </row>
    <row r="243" spans="1:19" ht="12.75">
      <c r="A243" s="17" t="s">
        <v>286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85" t="s">
        <v>383</v>
      </c>
      <c r="K243" s="87">
        <v>37</v>
      </c>
      <c r="L243" s="79" t="s">
        <v>499</v>
      </c>
      <c r="M243" s="164"/>
      <c r="N243" s="154">
        <f aca="true" t="shared" si="17" ref="N243:P244">N244</f>
        <v>30000</v>
      </c>
      <c r="O243" s="230">
        <f t="shared" si="17"/>
        <v>29400</v>
      </c>
      <c r="P243" s="230">
        <f t="shared" si="17"/>
        <v>29400</v>
      </c>
      <c r="Q243" s="382">
        <f t="shared" si="16"/>
        <v>1</v>
      </c>
      <c r="R243" s="4"/>
      <c r="S243" s="4"/>
    </row>
    <row r="244" spans="1:19" ht="12.75">
      <c r="A244" s="17" t="s">
        <v>286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85" t="s">
        <v>383</v>
      </c>
      <c r="K244" s="86">
        <v>372</v>
      </c>
      <c r="L244" s="211" t="s">
        <v>515</v>
      </c>
      <c r="M244" s="212"/>
      <c r="N244" s="154">
        <f t="shared" si="17"/>
        <v>30000</v>
      </c>
      <c r="O244" s="258">
        <f t="shared" si="17"/>
        <v>29400</v>
      </c>
      <c r="P244" s="258">
        <f t="shared" si="17"/>
        <v>29400</v>
      </c>
      <c r="Q244" s="382">
        <f t="shared" si="16"/>
        <v>1</v>
      </c>
      <c r="R244" s="4"/>
      <c r="S244" s="4"/>
    </row>
    <row r="245" spans="1:19" ht="12.75">
      <c r="A245" s="17" t="s">
        <v>286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85" t="s">
        <v>383</v>
      </c>
      <c r="K245" s="87">
        <v>3721</v>
      </c>
      <c r="L245" s="79" t="s">
        <v>532</v>
      </c>
      <c r="M245" s="164"/>
      <c r="N245" s="154">
        <v>30000</v>
      </c>
      <c r="O245" s="230">
        <v>29400</v>
      </c>
      <c r="P245" s="230">
        <v>29400</v>
      </c>
      <c r="Q245" s="382">
        <f t="shared" si="16"/>
        <v>1</v>
      </c>
      <c r="R245" s="4"/>
      <c r="S245" s="4"/>
    </row>
    <row r="246" spans="1:19" ht="12.75">
      <c r="A246" s="17" t="s">
        <v>286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85" t="s">
        <v>383</v>
      </c>
      <c r="K246" s="87">
        <v>38</v>
      </c>
      <c r="L246" s="79" t="s">
        <v>106</v>
      </c>
      <c r="M246" s="164"/>
      <c r="N246" s="154">
        <f>N247</f>
        <v>40000</v>
      </c>
      <c r="O246" s="258">
        <f>O247</f>
        <v>60000</v>
      </c>
      <c r="P246" s="258">
        <f>P247</f>
        <v>60000</v>
      </c>
      <c r="Q246" s="382">
        <f t="shared" si="16"/>
        <v>1</v>
      </c>
      <c r="R246" s="4"/>
      <c r="S246" s="4"/>
    </row>
    <row r="247" spans="1:19" ht="12.75">
      <c r="A247" s="17" t="s">
        <v>286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85" t="s">
        <v>383</v>
      </c>
      <c r="K247" s="86">
        <v>381</v>
      </c>
      <c r="L247" s="211" t="s">
        <v>13</v>
      </c>
      <c r="M247" s="212"/>
      <c r="N247" s="154">
        <f>N248+N249</f>
        <v>40000</v>
      </c>
      <c r="O247" s="258">
        <f>O248+O249</f>
        <v>60000</v>
      </c>
      <c r="P247" s="258">
        <f>P248+P249</f>
        <v>60000</v>
      </c>
      <c r="Q247" s="382">
        <f t="shared" si="16"/>
        <v>1</v>
      </c>
      <c r="R247" s="4"/>
      <c r="S247" s="4"/>
    </row>
    <row r="248" spans="1:19" ht="12.75">
      <c r="A248" s="17" t="s">
        <v>286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85" t="s">
        <v>383</v>
      </c>
      <c r="K248" s="87">
        <v>3811</v>
      </c>
      <c r="L248" s="79" t="s">
        <v>139</v>
      </c>
      <c r="M248" s="164"/>
      <c r="N248" s="154">
        <v>30000</v>
      </c>
      <c r="O248" s="230">
        <v>50000</v>
      </c>
      <c r="P248" s="230">
        <v>50000</v>
      </c>
      <c r="Q248" s="382">
        <f t="shared" si="16"/>
        <v>1</v>
      </c>
      <c r="R248" s="4"/>
      <c r="S248" s="4"/>
    </row>
    <row r="249" spans="1:19" ht="12.75">
      <c r="A249" s="17" t="s">
        <v>286</v>
      </c>
      <c r="B249" s="1">
        <v>1</v>
      </c>
      <c r="C249" s="1"/>
      <c r="D249" s="1">
        <v>3</v>
      </c>
      <c r="E249" s="1"/>
      <c r="F249" s="1"/>
      <c r="G249" s="1"/>
      <c r="H249" s="1"/>
      <c r="I249" s="1"/>
      <c r="J249" s="85" t="s">
        <v>383</v>
      </c>
      <c r="K249" s="87">
        <v>3811</v>
      </c>
      <c r="L249" s="79" t="s">
        <v>500</v>
      </c>
      <c r="M249" s="164"/>
      <c r="N249" s="154">
        <v>10000</v>
      </c>
      <c r="O249" s="230">
        <v>10000</v>
      </c>
      <c r="P249" s="230">
        <v>10000</v>
      </c>
      <c r="Q249" s="382">
        <f t="shared" si="16"/>
        <v>1</v>
      </c>
      <c r="R249" s="4"/>
      <c r="S249" s="4"/>
    </row>
    <row r="250" spans="1:19" ht="12.75">
      <c r="A250" s="41"/>
      <c r="B250" s="9"/>
      <c r="C250" s="9"/>
      <c r="D250" s="9"/>
      <c r="E250" s="9"/>
      <c r="F250" s="9"/>
      <c r="G250" s="9"/>
      <c r="H250" s="9"/>
      <c r="I250" s="9"/>
      <c r="J250" s="88"/>
      <c r="K250" s="89"/>
      <c r="L250" s="531" t="s">
        <v>214</v>
      </c>
      <c r="M250" s="532"/>
      <c r="N250" s="318">
        <f>N239</f>
        <v>70000</v>
      </c>
      <c r="O250" s="254">
        <f>O239</f>
        <v>119400</v>
      </c>
      <c r="P250" s="254">
        <f>P239</f>
        <v>119400</v>
      </c>
      <c r="Q250" s="374">
        <f>P250/O250</f>
        <v>1</v>
      </c>
      <c r="R250" s="4"/>
      <c r="S250" s="4"/>
    </row>
    <row r="251" spans="1:19" ht="12.75">
      <c r="A251" s="17"/>
      <c r="B251" s="1"/>
      <c r="C251" s="90"/>
      <c r="D251" s="90"/>
      <c r="E251" s="90"/>
      <c r="F251" s="90"/>
      <c r="G251" s="90"/>
      <c r="H251" s="90"/>
      <c r="I251" s="90"/>
      <c r="J251" s="91"/>
      <c r="K251" s="90"/>
      <c r="L251" s="90"/>
      <c r="M251" s="90"/>
      <c r="N251" s="326"/>
      <c r="O251" s="307"/>
      <c r="P251" s="307"/>
      <c r="Q251" s="383"/>
      <c r="R251" s="4"/>
      <c r="S251" s="4"/>
    </row>
    <row r="252" spans="1:19" ht="12.75">
      <c r="A252" s="18"/>
      <c r="B252" s="6"/>
      <c r="C252" s="92"/>
      <c r="D252" s="92"/>
      <c r="E252" s="92"/>
      <c r="F252" s="92"/>
      <c r="G252" s="57"/>
      <c r="H252" s="92"/>
      <c r="I252" s="92"/>
      <c r="J252" s="93"/>
      <c r="K252" s="50" t="s">
        <v>287</v>
      </c>
      <c r="L252" s="550" t="s">
        <v>291</v>
      </c>
      <c r="M252" s="550"/>
      <c r="N252" s="100"/>
      <c r="O252" s="298"/>
      <c r="P252" s="298"/>
      <c r="Q252" s="384"/>
      <c r="R252" s="4"/>
      <c r="S252" s="4"/>
    </row>
    <row r="253" spans="1:19" ht="12.75">
      <c r="A253" s="57" t="s">
        <v>288</v>
      </c>
      <c r="B253" s="92"/>
      <c r="C253" s="92"/>
      <c r="D253" s="92"/>
      <c r="E253" s="92"/>
      <c r="F253" s="92"/>
      <c r="G253" s="92"/>
      <c r="H253" s="92"/>
      <c r="I253" s="92"/>
      <c r="J253" s="93"/>
      <c r="K253" s="50" t="s">
        <v>26</v>
      </c>
      <c r="L253" s="549" t="s">
        <v>600</v>
      </c>
      <c r="M253" s="549"/>
      <c r="N253" s="100"/>
      <c r="O253" s="298"/>
      <c r="P253" s="298"/>
      <c r="Q253" s="384"/>
      <c r="R253" s="35"/>
      <c r="S253" s="35"/>
    </row>
    <row r="254" spans="1:19" ht="12.75" hidden="1">
      <c r="A254" s="17" t="s">
        <v>289</v>
      </c>
      <c r="B254" s="485"/>
      <c r="C254" s="485"/>
      <c r="D254" s="485"/>
      <c r="E254" s="485"/>
      <c r="F254" s="485">
        <v>5</v>
      </c>
      <c r="G254" s="485"/>
      <c r="H254" s="485"/>
      <c r="I254" s="485"/>
      <c r="J254" s="486" t="s">
        <v>384</v>
      </c>
      <c r="K254" s="224">
        <v>3</v>
      </c>
      <c r="L254" s="490" t="s">
        <v>1</v>
      </c>
      <c r="M254" s="491"/>
      <c r="N254" s="492">
        <f aca="true" t="shared" si="18" ref="N254:P256">N255</f>
        <v>0</v>
      </c>
      <c r="O254" s="489">
        <f t="shared" si="18"/>
        <v>0</v>
      </c>
      <c r="P254" s="489">
        <f t="shared" si="18"/>
        <v>0</v>
      </c>
      <c r="Q254" s="493" t="e">
        <f aca="true" t="shared" si="19" ref="Q254:Q266">P254/O254</f>
        <v>#DIV/0!</v>
      </c>
      <c r="R254" s="35"/>
      <c r="S254" s="35"/>
    </row>
    <row r="255" spans="1:19" ht="12.75" hidden="1">
      <c r="A255" s="17" t="s">
        <v>289</v>
      </c>
      <c r="B255" s="485"/>
      <c r="C255" s="485"/>
      <c r="D255" s="485"/>
      <c r="E255" s="485"/>
      <c r="F255" s="485">
        <v>5</v>
      </c>
      <c r="G255" s="485"/>
      <c r="H255" s="485"/>
      <c r="I255" s="485"/>
      <c r="J255" s="486" t="s">
        <v>384</v>
      </c>
      <c r="K255" s="224">
        <v>32</v>
      </c>
      <c r="L255" s="487" t="s">
        <v>6</v>
      </c>
      <c r="M255" s="467"/>
      <c r="N255" s="225">
        <f t="shared" si="18"/>
        <v>0</v>
      </c>
      <c r="O255" s="305">
        <f t="shared" si="18"/>
        <v>0</v>
      </c>
      <c r="P255" s="305">
        <f t="shared" si="18"/>
        <v>0</v>
      </c>
      <c r="Q255" s="493" t="e">
        <f t="shared" si="19"/>
        <v>#DIV/0!</v>
      </c>
      <c r="R255" s="35"/>
      <c r="S255" s="35"/>
    </row>
    <row r="256" spans="1:19" ht="12.75" hidden="1">
      <c r="A256" s="17" t="s">
        <v>289</v>
      </c>
      <c r="B256" s="485"/>
      <c r="C256" s="485"/>
      <c r="D256" s="485"/>
      <c r="E256" s="485"/>
      <c r="F256" s="485">
        <v>5</v>
      </c>
      <c r="G256" s="485"/>
      <c r="H256" s="485"/>
      <c r="I256" s="485"/>
      <c r="J256" s="486" t="s">
        <v>384</v>
      </c>
      <c r="K256" s="224">
        <v>323</v>
      </c>
      <c r="L256" s="490" t="s">
        <v>8</v>
      </c>
      <c r="M256" s="491"/>
      <c r="N256" s="492">
        <f t="shared" si="18"/>
        <v>0</v>
      </c>
      <c r="O256" s="489">
        <f t="shared" si="18"/>
        <v>0</v>
      </c>
      <c r="P256" s="489">
        <f t="shared" si="18"/>
        <v>0</v>
      </c>
      <c r="Q256" s="493" t="e">
        <f t="shared" si="19"/>
        <v>#DIV/0!</v>
      </c>
      <c r="R256" s="35"/>
      <c r="S256" s="35"/>
    </row>
    <row r="257" spans="1:19" ht="12.75" hidden="1">
      <c r="A257" s="17" t="s">
        <v>289</v>
      </c>
      <c r="B257" s="1"/>
      <c r="C257" s="1"/>
      <c r="D257" s="1"/>
      <c r="E257" s="1"/>
      <c r="F257" s="1">
        <v>5</v>
      </c>
      <c r="G257" s="1"/>
      <c r="H257" s="1"/>
      <c r="I257" s="1"/>
      <c r="J257" s="85" t="s">
        <v>384</v>
      </c>
      <c r="K257" s="75">
        <v>3237</v>
      </c>
      <c r="L257" s="76" t="s">
        <v>596</v>
      </c>
      <c r="M257" s="77"/>
      <c r="N257" s="488">
        <f>N259</f>
        <v>0</v>
      </c>
      <c r="O257" s="305">
        <v>0</v>
      </c>
      <c r="P257" s="305"/>
      <c r="Q257" s="493" t="e">
        <f t="shared" si="19"/>
        <v>#DIV/0!</v>
      </c>
      <c r="R257" s="4"/>
      <c r="S257" s="4"/>
    </row>
    <row r="258" spans="1:19" ht="12.75">
      <c r="A258" s="17" t="s">
        <v>289</v>
      </c>
      <c r="B258" s="1"/>
      <c r="C258" s="1"/>
      <c r="D258" s="1"/>
      <c r="E258" s="1"/>
      <c r="F258" s="1">
        <v>5</v>
      </c>
      <c r="G258" s="1"/>
      <c r="H258" s="1"/>
      <c r="I258" s="1"/>
      <c r="J258" s="96" t="s">
        <v>384</v>
      </c>
      <c r="K258" s="74">
        <v>4</v>
      </c>
      <c r="L258" s="74" t="s">
        <v>2</v>
      </c>
      <c r="M258" s="82"/>
      <c r="N258" s="502"/>
      <c r="O258" s="489">
        <f>O260</f>
        <v>30000</v>
      </c>
      <c r="P258" s="489">
        <f>P260+P264</f>
        <v>616960</v>
      </c>
      <c r="Q258" s="493">
        <f t="shared" si="19"/>
        <v>20.565333333333335</v>
      </c>
      <c r="R258" s="4"/>
      <c r="S258" s="4"/>
    </row>
    <row r="259" spans="1:19" ht="12.75">
      <c r="A259" s="17" t="s">
        <v>289</v>
      </c>
      <c r="B259" s="1"/>
      <c r="C259" s="1"/>
      <c r="D259" s="1"/>
      <c r="E259" s="1"/>
      <c r="F259" s="1">
        <v>5</v>
      </c>
      <c r="G259" s="1"/>
      <c r="H259" s="1"/>
      <c r="I259" s="1"/>
      <c r="J259" s="85" t="s">
        <v>384</v>
      </c>
      <c r="K259" s="75">
        <v>42</v>
      </c>
      <c r="L259" s="533" t="s">
        <v>29</v>
      </c>
      <c r="M259" s="534"/>
      <c r="N259" s="329">
        <f aca="true" t="shared" si="20" ref="N259:P260">N260</f>
        <v>0</v>
      </c>
      <c r="O259" s="309">
        <f t="shared" si="20"/>
        <v>30000</v>
      </c>
      <c r="P259" s="309">
        <f t="shared" si="20"/>
        <v>516960</v>
      </c>
      <c r="Q259" s="493">
        <f t="shared" si="19"/>
        <v>17.232</v>
      </c>
      <c r="R259" s="4"/>
      <c r="S259" s="4"/>
    </row>
    <row r="260" spans="1:19" ht="12.75">
      <c r="A260" s="17" t="s">
        <v>289</v>
      </c>
      <c r="B260" s="4"/>
      <c r="C260" s="4"/>
      <c r="D260" s="4"/>
      <c r="E260" s="4"/>
      <c r="F260" s="4">
        <v>5</v>
      </c>
      <c r="G260" s="4"/>
      <c r="H260" s="4"/>
      <c r="I260" s="4"/>
      <c r="J260" s="85" t="s">
        <v>384</v>
      </c>
      <c r="K260" s="220">
        <v>421</v>
      </c>
      <c r="L260" s="547" t="s">
        <v>14</v>
      </c>
      <c r="M260" s="519"/>
      <c r="N260" s="330">
        <f t="shared" si="20"/>
        <v>0</v>
      </c>
      <c r="O260" s="260">
        <f t="shared" si="20"/>
        <v>30000</v>
      </c>
      <c r="P260" s="260">
        <f>P261+P262+P263</f>
        <v>516960</v>
      </c>
      <c r="Q260" s="493">
        <f t="shared" si="19"/>
        <v>17.232</v>
      </c>
      <c r="R260" s="4"/>
      <c r="S260" s="4"/>
    </row>
    <row r="261" spans="1:19" ht="12.75">
      <c r="A261" s="17" t="s">
        <v>289</v>
      </c>
      <c r="B261" s="1"/>
      <c r="C261" s="1"/>
      <c r="D261" s="1"/>
      <c r="E261" s="1"/>
      <c r="F261" s="1">
        <v>5</v>
      </c>
      <c r="G261" s="1"/>
      <c r="H261" s="1"/>
      <c r="I261" s="1"/>
      <c r="J261" s="85" t="s">
        <v>384</v>
      </c>
      <c r="K261" s="22">
        <v>4212</v>
      </c>
      <c r="L261" s="529" t="s">
        <v>290</v>
      </c>
      <c r="M261" s="530"/>
      <c r="N261" s="25">
        <v>0</v>
      </c>
      <c r="O261" s="291">
        <v>30000</v>
      </c>
      <c r="P261" s="291">
        <v>0</v>
      </c>
      <c r="Q261" s="493">
        <f t="shared" si="19"/>
        <v>0</v>
      </c>
      <c r="R261" s="4"/>
      <c r="S261" s="4"/>
    </row>
    <row r="262" spans="1:19" ht="12.75">
      <c r="A262" s="4" t="s">
        <v>289</v>
      </c>
      <c r="B262" s="1"/>
      <c r="C262" s="1"/>
      <c r="D262" s="1"/>
      <c r="E262" s="1"/>
      <c r="F262" s="1">
        <v>5</v>
      </c>
      <c r="G262" s="1"/>
      <c r="H262" s="1"/>
      <c r="I262" s="1"/>
      <c r="J262" s="96" t="s">
        <v>384</v>
      </c>
      <c r="K262" s="22">
        <v>4212</v>
      </c>
      <c r="L262" s="484" t="s">
        <v>594</v>
      </c>
      <c r="M262" s="27"/>
      <c r="N262" s="25"/>
      <c r="O262" s="291">
        <v>0</v>
      </c>
      <c r="P262" s="291">
        <v>500000</v>
      </c>
      <c r="Q262" s="493" t="e">
        <f t="shared" si="19"/>
        <v>#DIV/0!</v>
      </c>
      <c r="R262" s="4"/>
      <c r="S262" s="4"/>
    </row>
    <row r="263" spans="1:19" ht="12.75">
      <c r="A263" s="4" t="s">
        <v>289</v>
      </c>
      <c r="B263" s="1"/>
      <c r="C263" s="1"/>
      <c r="D263" s="1"/>
      <c r="E263" s="1"/>
      <c r="F263" s="1">
        <v>5</v>
      </c>
      <c r="G263" s="1"/>
      <c r="H263" s="1"/>
      <c r="I263" s="1"/>
      <c r="J263" s="96" t="s">
        <v>384</v>
      </c>
      <c r="K263" s="22">
        <v>4212</v>
      </c>
      <c r="L263" s="484" t="s">
        <v>595</v>
      </c>
      <c r="M263" s="27"/>
      <c r="N263" s="25"/>
      <c r="O263" s="291"/>
      <c r="P263" s="291">
        <v>16960</v>
      </c>
      <c r="Q263" s="493" t="e">
        <f t="shared" si="19"/>
        <v>#DIV/0!</v>
      </c>
      <c r="R263" s="4"/>
      <c r="S263" s="4"/>
    </row>
    <row r="264" spans="1:19" ht="12.75">
      <c r="A264" s="4" t="s">
        <v>289</v>
      </c>
      <c r="B264" s="1"/>
      <c r="C264" s="1"/>
      <c r="D264" s="1"/>
      <c r="E264" s="1"/>
      <c r="F264" s="1">
        <v>5</v>
      </c>
      <c r="G264" s="1"/>
      <c r="H264" s="1"/>
      <c r="I264" s="1"/>
      <c r="J264" s="96" t="s">
        <v>384</v>
      </c>
      <c r="K264" s="498">
        <v>426</v>
      </c>
      <c r="L264" s="499" t="s">
        <v>601</v>
      </c>
      <c r="M264" s="121"/>
      <c r="N264" s="500">
        <f>N265</f>
        <v>0</v>
      </c>
      <c r="O264" s="501">
        <f>O265</f>
        <v>0</v>
      </c>
      <c r="P264" s="501">
        <f>P265</f>
        <v>100000</v>
      </c>
      <c r="Q264" s="500">
        <f>Q265</f>
        <v>0</v>
      </c>
      <c r="R264" s="4"/>
      <c r="S264" s="4"/>
    </row>
    <row r="265" spans="1:19" ht="12.75">
      <c r="A265" s="4" t="s">
        <v>289</v>
      </c>
      <c r="B265" s="1"/>
      <c r="C265" s="1"/>
      <c r="D265" s="1"/>
      <c r="E265" s="1"/>
      <c r="F265" s="1">
        <v>5</v>
      </c>
      <c r="G265" s="1"/>
      <c r="H265" s="1"/>
      <c r="I265" s="1"/>
      <c r="J265" s="96" t="s">
        <v>384</v>
      </c>
      <c r="K265" s="22">
        <v>4264</v>
      </c>
      <c r="L265" s="484" t="s">
        <v>596</v>
      </c>
      <c r="M265" s="27"/>
      <c r="N265" s="25"/>
      <c r="O265" s="291"/>
      <c r="P265" s="291">
        <v>100000</v>
      </c>
      <c r="Q265" s="493"/>
      <c r="R265" s="4"/>
      <c r="S265" s="4"/>
    </row>
    <row r="266" spans="1:19" ht="12.75">
      <c r="A266" s="41"/>
      <c r="B266" s="9"/>
      <c r="C266" s="9"/>
      <c r="D266" s="9"/>
      <c r="E266" s="9"/>
      <c r="F266" s="9"/>
      <c r="G266" s="9"/>
      <c r="H266" s="9"/>
      <c r="I266" s="9"/>
      <c r="J266" s="88"/>
      <c r="K266" s="52"/>
      <c r="L266" s="531" t="s">
        <v>214</v>
      </c>
      <c r="M266" s="563"/>
      <c r="N266" s="318">
        <f>N257</f>
        <v>0</v>
      </c>
      <c r="O266" s="254">
        <f>O254+O258</f>
        <v>30000</v>
      </c>
      <c r="P266" s="254">
        <f>P258</f>
        <v>616960</v>
      </c>
      <c r="Q266" s="369">
        <f t="shared" si="19"/>
        <v>20.565333333333335</v>
      </c>
      <c r="R266" s="4"/>
      <c r="S266" s="4"/>
    </row>
    <row r="267" spans="1:19" ht="12.75">
      <c r="A267" s="17"/>
      <c r="B267" s="1"/>
      <c r="C267" s="1"/>
      <c r="D267" s="1"/>
      <c r="E267" s="1"/>
      <c r="F267" s="1"/>
      <c r="G267" s="1"/>
      <c r="H267" s="1"/>
      <c r="I267" s="1"/>
      <c r="J267" s="94"/>
      <c r="K267" s="36"/>
      <c r="L267" s="36"/>
      <c r="M267" s="36"/>
      <c r="N267" s="315"/>
      <c r="O267" s="249"/>
      <c r="P267" s="249"/>
      <c r="Q267" s="359"/>
      <c r="R267" s="4"/>
      <c r="S267" s="4"/>
    </row>
    <row r="268" spans="1:19" ht="12.75">
      <c r="A268" s="17"/>
      <c r="B268" s="1"/>
      <c r="C268" s="1"/>
      <c r="D268" s="1"/>
      <c r="E268" s="1"/>
      <c r="F268" s="1"/>
      <c r="G268" s="1"/>
      <c r="H268" s="1"/>
      <c r="I268" s="1"/>
      <c r="J268" s="94"/>
      <c r="K268" s="36"/>
      <c r="L268" s="36"/>
      <c r="M268" s="36"/>
      <c r="N268" s="315"/>
      <c r="O268" s="249"/>
      <c r="P268" s="249"/>
      <c r="Q268" s="359"/>
      <c r="R268" s="4"/>
      <c r="S268" s="4"/>
    </row>
    <row r="269" spans="1:19" ht="12.75">
      <c r="A269" s="18" t="s">
        <v>295</v>
      </c>
      <c r="B269" s="6"/>
      <c r="C269" s="6"/>
      <c r="D269" s="6"/>
      <c r="E269" s="6"/>
      <c r="F269" s="6"/>
      <c r="G269" s="6"/>
      <c r="H269" s="6"/>
      <c r="I269" s="6"/>
      <c r="J269" s="95"/>
      <c r="K269" s="50" t="s">
        <v>292</v>
      </c>
      <c r="L269" s="49" t="s">
        <v>293</v>
      </c>
      <c r="M269" s="72"/>
      <c r="N269" s="100"/>
      <c r="O269" s="253"/>
      <c r="P269" s="253"/>
      <c r="Q269" s="366"/>
      <c r="R269" s="4"/>
      <c r="S269" s="4"/>
    </row>
    <row r="270" spans="1:19" ht="12.75">
      <c r="A270" s="18"/>
      <c r="B270" s="6"/>
      <c r="C270" s="6"/>
      <c r="D270" s="6"/>
      <c r="E270" s="6"/>
      <c r="F270" s="6"/>
      <c r="G270" s="6"/>
      <c r="H270" s="6"/>
      <c r="I270" s="6"/>
      <c r="J270" s="95"/>
      <c r="K270" s="48" t="s">
        <v>23</v>
      </c>
      <c r="L270" s="6" t="s">
        <v>57</v>
      </c>
      <c r="M270" s="6"/>
      <c r="N270" s="119"/>
      <c r="O270" s="296"/>
      <c r="P270" s="296"/>
      <c r="Q270" s="352"/>
      <c r="R270" s="4"/>
      <c r="S270" s="4"/>
    </row>
    <row r="271" spans="1:19" ht="12.75">
      <c r="A271" s="17" t="s">
        <v>240</v>
      </c>
      <c r="B271" s="1">
        <v>1</v>
      </c>
      <c r="C271" s="1"/>
      <c r="D271" s="1">
        <v>3</v>
      </c>
      <c r="E271" s="1"/>
      <c r="F271" s="1"/>
      <c r="G271" s="1"/>
      <c r="H271" s="1"/>
      <c r="I271" s="1"/>
      <c r="J271" s="96">
        <v>133</v>
      </c>
      <c r="K271" s="74">
        <v>4</v>
      </c>
      <c r="L271" s="74" t="s">
        <v>28</v>
      </c>
      <c r="M271" s="74"/>
      <c r="N271" s="225">
        <f aca="true" t="shared" si="21" ref="N271:P273">N272</f>
        <v>10000</v>
      </c>
      <c r="O271" s="257">
        <f t="shared" si="21"/>
        <v>40000</v>
      </c>
      <c r="P271" s="257">
        <f t="shared" si="21"/>
        <v>40000</v>
      </c>
      <c r="Q271" s="378">
        <f>P271/O271</f>
        <v>1</v>
      </c>
      <c r="R271" s="4"/>
      <c r="S271" s="4"/>
    </row>
    <row r="272" spans="1:19" ht="12.75">
      <c r="A272" s="17" t="s">
        <v>240</v>
      </c>
      <c r="B272" s="1">
        <v>1</v>
      </c>
      <c r="C272" s="1"/>
      <c r="D272" s="1">
        <v>3</v>
      </c>
      <c r="E272" s="1"/>
      <c r="F272" s="1"/>
      <c r="G272" s="1"/>
      <c r="H272" s="1"/>
      <c r="I272" s="1"/>
      <c r="J272" s="96">
        <v>133</v>
      </c>
      <c r="K272" s="87">
        <v>42</v>
      </c>
      <c r="L272" s="533" t="s">
        <v>29</v>
      </c>
      <c r="M272" s="543"/>
      <c r="N272" s="225">
        <f t="shared" si="21"/>
        <v>10000</v>
      </c>
      <c r="O272" s="305">
        <f t="shared" si="21"/>
        <v>40000</v>
      </c>
      <c r="P272" s="305">
        <f t="shared" si="21"/>
        <v>40000</v>
      </c>
      <c r="Q272" s="378">
        <f>P272/O272</f>
        <v>1</v>
      </c>
      <c r="R272" s="4"/>
      <c r="S272" s="4"/>
    </row>
    <row r="273" spans="1:19" ht="12.75">
      <c r="A273" s="17" t="s">
        <v>240</v>
      </c>
      <c r="B273" s="1">
        <v>1</v>
      </c>
      <c r="C273" s="1"/>
      <c r="D273" s="1">
        <v>3</v>
      </c>
      <c r="E273" s="1"/>
      <c r="F273" s="1"/>
      <c r="G273" s="1"/>
      <c r="H273" s="1"/>
      <c r="I273" s="1"/>
      <c r="J273" s="96">
        <v>133</v>
      </c>
      <c r="K273" s="86">
        <v>426</v>
      </c>
      <c r="L273" s="505" t="s">
        <v>31</v>
      </c>
      <c r="M273" s="507"/>
      <c r="N273" s="225">
        <f t="shared" si="21"/>
        <v>10000</v>
      </c>
      <c r="O273" s="257">
        <f t="shared" si="21"/>
        <v>40000</v>
      </c>
      <c r="P273" s="257">
        <f t="shared" si="21"/>
        <v>40000</v>
      </c>
      <c r="Q273" s="378">
        <f>P273/O273</f>
        <v>1</v>
      </c>
      <c r="R273" s="4"/>
      <c r="S273" s="4"/>
    </row>
    <row r="274" spans="1:19" ht="12.75">
      <c r="A274" s="17" t="s">
        <v>240</v>
      </c>
      <c r="B274" s="1">
        <v>1</v>
      </c>
      <c r="C274" s="1"/>
      <c r="D274" s="1">
        <v>3</v>
      </c>
      <c r="E274" s="1"/>
      <c r="F274" s="1"/>
      <c r="G274" s="1"/>
      <c r="H274" s="1"/>
      <c r="I274" s="1"/>
      <c r="J274" s="97">
        <v>133</v>
      </c>
      <c r="K274" s="87">
        <v>4263</v>
      </c>
      <c r="L274" s="533" t="s">
        <v>294</v>
      </c>
      <c r="M274" s="543"/>
      <c r="N274" s="225">
        <v>10000</v>
      </c>
      <c r="O274" s="305">
        <v>40000</v>
      </c>
      <c r="P274" s="305">
        <v>40000</v>
      </c>
      <c r="Q274" s="378">
        <f>P274/O274</f>
        <v>1</v>
      </c>
      <c r="R274" s="4"/>
      <c r="S274" s="4"/>
    </row>
    <row r="275" spans="1:19" ht="12.75">
      <c r="A275" s="41"/>
      <c r="B275" s="9"/>
      <c r="C275" s="9"/>
      <c r="D275" s="9"/>
      <c r="E275" s="9"/>
      <c r="F275" s="9"/>
      <c r="G275" s="9"/>
      <c r="H275" s="9"/>
      <c r="I275" s="9"/>
      <c r="J275" s="9"/>
      <c r="K275" s="231"/>
      <c r="L275" s="531" t="s">
        <v>214</v>
      </c>
      <c r="M275" s="563"/>
      <c r="N275" s="318">
        <f>N271</f>
        <v>10000</v>
      </c>
      <c r="O275" s="254">
        <f>O271</f>
        <v>40000</v>
      </c>
      <c r="P275" s="254">
        <f>P271</f>
        <v>40000</v>
      </c>
      <c r="Q275" s="369">
        <f>P275/O275</f>
        <v>1</v>
      </c>
      <c r="R275" s="4"/>
      <c r="S275" s="4"/>
    </row>
    <row r="276" spans="1:1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6"/>
      <c r="L276" s="36"/>
      <c r="M276" s="36"/>
      <c r="N276" s="315"/>
      <c r="O276" s="249"/>
      <c r="P276" s="249"/>
      <c r="Q276" s="359"/>
      <c r="R276" s="4"/>
      <c r="S276" s="4"/>
    </row>
    <row r="277" spans="1:19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98" t="s">
        <v>296</v>
      </c>
      <c r="L277" s="99" t="s">
        <v>407</v>
      </c>
      <c r="M277" s="99"/>
      <c r="N277" s="100"/>
      <c r="O277" s="253"/>
      <c r="P277" s="253"/>
      <c r="Q277" s="366"/>
      <c r="R277" s="4"/>
      <c r="S277" s="4"/>
    </row>
    <row r="278" spans="1:19" ht="12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48" t="s">
        <v>26</v>
      </c>
      <c r="L278" s="494" t="s">
        <v>58</v>
      </c>
      <c r="M278" s="565"/>
      <c r="N278" s="119"/>
      <c r="O278" s="250"/>
      <c r="P278" s="250"/>
      <c r="Q278" s="361"/>
      <c r="R278" s="4"/>
      <c r="S278" s="4"/>
    </row>
    <row r="279" spans="1:19" ht="12.75">
      <c r="A279" s="18" t="s">
        <v>297</v>
      </c>
      <c r="B279" s="18"/>
      <c r="C279" s="18"/>
      <c r="D279" s="18"/>
      <c r="E279" s="18"/>
      <c r="F279" s="18"/>
      <c r="G279" s="18"/>
      <c r="H279" s="18"/>
      <c r="I279" s="18"/>
      <c r="J279" s="18">
        <v>300</v>
      </c>
      <c r="K279" s="57" t="s">
        <v>204</v>
      </c>
      <c r="L279" s="57"/>
      <c r="M279" s="57"/>
      <c r="N279" s="100"/>
      <c r="O279" s="298"/>
      <c r="P279" s="298"/>
      <c r="Q279" s="385"/>
      <c r="R279" s="4"/>
      <c r="S279" s="4"/>
    </row>
    <row r="280" spans="1:19" ht="12.75">
      <c r="A280" s="17" t="s">
        <v>298</v>
      </c>
      <c r="B280" s="1">
        <v>1</v>
      </c>
      <c r="C280" s="1"/>
      <c r="D280" s="1">
        <v>3</v>
      </c>
      <c r="E280" s="1"/>
      <c r="F280" s="1"/>
      <c r="G280" s="1"/>
      <c r="H280" s="1"/>
      <c r="I280" s="1"/>
      <c r="J280" s="101" t="s">
        <v>408</v>
      </c>
      <c r="K280" s="74">
        <v>3</v>
      </c>
      <c r="L280" s="74" t="s">
        <v>1</v>
      </c>
      <c r="M280" s="74"/>
      <c r="N280" s="225">
        <f aca="true" t="shared" si="22" ref="N280:P282">N281</f>
        <v>200000</v>
      </c>
      <c r="O280" s="257">
        <f t="shared" si="22"/>
        <v>200000</v>
      </c>
      <c r="P280" s="257">
        <f t="shared" si="22"/>
        <v>200000</v>
      </c>
      <c r="Q280" s="378">
        <f>P280/O280</f>
        <v>1</v>
      </c>
      <c r="R280" s="4"/>
      <c r="S280" s="4"/>
    </row>
    <row r="281" spans="1:19" ht="12.75">
      <c r="A281" s="17" t="s">
        <v>298</v>
      </c>
      <c r="B281" s="1">
        <v>1</v>
      </c>
      <c r="C281" s="1"/>
      <c r="D281" s="1">
        <v>3</v>
      </c>
      <c r="E281" s="1"/>
      <c r="F281" s="1"/>
      <c r="G281" s="1"/>
      <c r="H281" s="1"/>
      <c r="I281" s="1"/>
      <c r="J281" s="101" t="s">
        <v>408</v>
      </c>
      <c r="K281" s="87">
        <v>38</v>
      </c>
      <c r="L281" s="533" t="s">
        <v>106</v>
      </c>
      <c r="M281" s="543"/>
      <c r="N281" s="225">
        <f t="shared" si="22"/>
        <v>200000</v>
      </c>
      <c r="O281" s="305">
        <f t="shared" si="22"/>
        <v>200000</v>
      </c>
      <c r="P281" s="305">
        <f t="shared" si="22"/>
        <v>200000</v>
      </c>
      <c r="Q281" s="378">
        <f>P281/O281</f>
        <v>1</v>
      </c>
      <c r="R281" s="4"/>
      <c r="S281" s="4"/>
    </row>
    <row r="282" spans="1:19" ht="12.75">
      <c r="A282" s="17" t="s">
        <v>298</v>
      </c>
      <c r="B282" s="1">
        <v>1</v>
      </c>
      <c r="C282" s="1"/>
      <c r="D282" s="1">
        <v>3</v>
      </c>
      <c r="E282" s="1"/>
      <c r="F282" s="1"/>
      <c r="G282" s="1"/>
      <c r="H282" s="1"/>
      <c r="I282" s="1"/>
      <c r="J282" s="101" t="s">
        <v>408</v>
      </c>
      <c r="K282" s="86">
        <v>381</v>
      </c>
      <c r="L282" s="505" t="s">
        <v>13</v>
      </c>
      <c r="M282" s="507"/>
      <c r="N282" s="225">
        <f t="shared" si="22"/>
        <v>200000</v>
      </c>
      <c r="O282" s="257">
        <f t="shared" si="22"/>
        <v>200000</v>
      </c>
      <c r="P282" s="257">
        <f t="shared" si="22"/>
        <v>200000</v>
      </c>
      <c r="Q282" s="378">
        <f>P282/O282</f>
        <v>1</v>
      </c>
      <c r="R282" s="4"/>
      <c r="S282" s="4"/>
    </row>
    <row r="283" spans="1:19" ht="12.75">
      <c r="A283" s="17" t="s">
        <v>298</v>
      </c>
      <c r="B283" s="1">
        <v>1</v>
      </c>
      <c r="C283" s="1"/>
      <c r="D283" s="1">
        <v>3</v>
      </c>
      <c r="E283" s="1"/>
      <c r="F283" s="1"/>
      <c r="G283" s="1"/>
      <c r="H283" s="1"/>
      <c r="I283" s="1"/>
      <c r="J283" s="101" t="s">
        <v>408</v>
      </c>
      <c r="K283" s="87">
        <v>3811</v>
      </c>
      <c r="L283" s="533" t="s">
        <v>98</v>
      </c>
      <c r="M283" s="543"/>
      <c r="N283" s="225">
        <v>200000</v>
      </c>
      <c r="O283" s="305">
        <v>200000</v>
      </c>
      <c r="P283" s="305">
        <v>200000</v>
      </c>
      <c r="Q283" s="378">
        <f>P283/O283</f>
        <v>1</v>
      </c>
      <c r="R283" s="4"/>
      <c r="S283" s="4"/>
    </row>
    <row r="284" spans="1:19" ht="12.75">
      <c r="A284" s="41"/>
      <c r="B284" s="9"/>
      <c r="C284" s="9"/>
      <c r="D284" s="9"/>
      <c r="E284" s="9"/>
      <c r="F284" s="9"/>
      <c r="G284" s="9"/>
      <c r="H284" s="9"/>
      <c r="I284" s="9"/>
      <c r="J284" s="9"/>
      <c r="K284" s="51"/>
      <c r="L284" s="531" t="s">
        <v>214</v>
      </c>
      <c r="M284" s="532"/>
      <c r="N284" s="318">
        <f>N280</f>
        <v>200000</v>
      </c>
      <c r="O284" s="254">
        <f>O280</f>
        <v>200000</v>
      </c>
      <c r="P284" s="254">
        <f>P280</f>
        <v>200000</v>
      </c>
      <c r="Q284" s="374">
        <f>P284/O284</f>
        <v>1</v>
      </c>
      <c r="R284" s="4"/>
      <c r="S284" s="4"/>
    </row>
    <row r="285" spans="1:1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84"/>
      <c r="L285" s="84"/>
      <c r="M285" s="84"/>
      <c r="N285" s="328"/>
      <c r="O285" s="259"/>
      <c r="P285" s="259"/>
      <c r="Q285" s="379"/>
      <c r="R285" s="4"/>
      <c r="S285" s="4"/>
    </row>
    <row r="286" spans="1:19" ht="12.75">
      <c r="A286" s="18" t="s">
        <v>305</v>
      </c>
      <c r="B286" s="6"/>
      <c r="C286" s="6"/>
      <c r="D286" s="6"/>
      <c r="E286" s="6"/>
      <c r="F286" s="6"/>
      <c r="G286" s="6"/>
      <c r="H286" s="6"/>
      <c r="I286" s="6"/>
      <c r="J286" s="6">
        <v>321</v>
      </c>
      <c r="K286" s="48" t="s">
        <v>56</v>
      </c>
      <c r="L286" s="48" t="s">
        <v>59</v>
      </c>
      <c r="M286" s="6"/>
      <c r="N286" s="119"/>
      <c r="O286" s="296"/>
      <c r="P286" s="296"/>
      <c r="Q286" s="352"/>
      <c r="R286" s="4"/>
      <c r="S286" s="4"/>
    </row>
    <row r="287" spans="1:19" ht="12.75">
      <c r="A287" s="17" t="s">
        <v>305</v>
      </c>
      <c r="B287" s="1">
        <v>1</v>
      </c>
      <c r="C287" s="1"/>
      <c r="D287" s="1">
        <v>3</v>
      </c>
      <c r="E287" s="1"/>
      <c r="F287" s="1">
        <v>5</v>
      </c>
      <c r="G287" s="1"/>
      <c r="H287" s="1"/>
      <c r="I287" s="1"/>
      <c r="J287" s="1">
        <v>321</v>
      </c>
      <c r="K287" s="74">
        <v>3</v>
      </c>
      <c r="L287" s="505" t="s">
        <v>1</v>
      </c>
      <c r="M287" s="506"/>
      <c r="N287" s="225">
        <f>N288+N292</f>
        <v>15000</v>
      </c>
      <c r="O287" s="257">
        <f>O288+O292</f>
        <v>15000</v>
      </c>
      <c r="P287" s="257">
        <f>P288+P292</f>
        <v>15000</v>
      </c>
      <c r="Q287" s="378">
        <f>P287/O287</f>
        <v>1</v>
      </c>
      <c r="R287" s="4"/>
      <c r="S287" s="4"/>
    </row>
    <row r="288" spans="1:19" ht="12.75">
      <c r="A288" s="17" t="s">
        <v>305</v>
      </c>
      <c r="B288" s="1">
        <v>1</v>
      </c>
      <c r="C288" s="1"/>
      <c r="D288" s="1">
        <v>3</v>
      </c>
      <c r="E288" s="1"/>
      <c r="F288" s="1">
        <v>5</v>
      </c>
      <c r="G288" s="1"/>
      <c r="H288" s="1"/>
      <c r="I288" s="1"/>
      <c r="J288" s="1">
        <v>321</v>
      </c>
      <c r="K288" s="75">
        <v>32</v>
      </c>
      <c r="L288" s="76" t="s">
        <v>6</v>
      </c>
      <c r="M288" s="77"/>
      <c r="N288" s="225">
        <f>N289</f>
        <v>10000</v>
      </c>
      <c r="O288" s="305">
        <f>O289</f>
        <v>10000</v>
      </c>
      <c r="P288" s="305">
        <f>P289</f>
        <v>10000</v>
      </c>
      <c r="Q288" s="378">
        <f aca="true" t="shared" si="23" ref="Q288:Q299">P288/O288</f>
        <v>1</v>
      </c>
      <c r="R288" s="4"/>
      <c r="S288" s="4"/>
    </row>
    <row r="289" spans="1:19" ht="12.75">
      <c r="A289" s="17" t="s">
        <v>305</v>
      </c>
      <c r="B289" s="1">
        <v>1</v>
      </c>
      <c r="C289" s="1"/>
      <c r="D289" s="1">
        <v>3</v>
      </c>
      <c r="E289" s="1"/>
      <c r="F289" s="1">
        <v>5</v>
      </c>
      <c r="G289" s="1"/>
      <c r="H289" s="1"/>
      <c r="I289" s="1"/>
      <c r="J289" s="1">
        <v>321</v>
      </c>
      <c r="K289" s="86">
        <v>323</v>
      </c>
      <c r="L289" s="221" t="s">
        <v>8</v>
      </c>
      <c r="M289" s="222"/>
      <c r="N289" s="225">
        <f>N290+N291</f>
        <v>10000</v>
      </c>
      <c r="O289" s="257">
        <f>O290+O291</f>
        <v>10000</v>
      </c>
      <c r="P289" s="257">
        <f>P290+P291</f>
        <v>10000</v>
      </c>
      <c r="Q289" s="378">
        <f t="shared" si="23"/>
        <v>1</v>
      </c>
      <c r="R289" s="4"/>
      <c r="S289" s="4"/>
    </row>
    <row r="290" spans="1:19" ht="12.75" hidden="1">
      <c r="A290" s="17" t="s">
        <v>305</v>
      </c>
      <c r="B290" s="1">
        <v>1</v>
      </c>
      <c r="C290" s="1"/>
      <c r="D290" s="1">
        <v>3</v>
      </c>
      <c r="E290" s="1"/>
      <c r="F290" s="1">
        <v>5</v>
      </c>
      <c r="G290" s="1"/>
      <c r="H290" s="1"/>
      <c r="I290" s="1"/>
      <c r="J290" s="1">
        <v>321</v>
      </c>
      <c r="K290" s="75">
        <v>3237</v>
      </c>
      <c r="L290" s="75" t="s">
        <v>99</v>
      </c>
      <c r="M290" s="75"/>
      <c r="N290" s="225">
        <v>0</v>
      </c>
      <c r="O290" s="305">
        <v>0</v>
      </c>
      <c r="P290" s="305">
        <v>0</v>
      </c>
      <c r="Q290" s="378" t="e">
        <f t="shared" si="23"/>
        <v>#DIV/0!</v>
      </c>
      <c r="R290" s="4"/>
      <c r="S290" s="4"/>
    </row>
    <row r="291" spans="1:19" ht="12.75">
      <c r="A291" s="17" t="s">
        <v>305</v>
      </c>
      <c r="B291" s="1">
        <v>1</v>
      </c>
      <c r="C291" s="1"/>
      <c r="D291" s="1">
        <v>3</v>
      </c>
      <c r="E291" s="1"/>
      <c r="F291" s="1">
        <v>5</v>
      </c>
      <c r="G291" s="1"/>
      <c r="H291" s="1"/>
      <c r="I291" s="1"/>
      <c r="J291" s="1">
        <v>321</v>
      </c>
      <c r="K291" s="75">
        <v>3237</v>
      </c>
      <c r="L291" s="75" t="s">
        <v>151</v>
      </c>
      <c r="M291" s="75"/>
      <c r="N291" s="225">
        <v>10000</v>
      </c>
      <c r="O291" s="305">
        <v>10000</v>
      </c>
      <c r="P291" s="305">
        <v>10000</v>
      </c>
      <c r="Q291" s="378">
        <f t="shared" si="23"/>
        <v>1</v>
      </c>
      <c r="R291" s="4"/>
      <c r="S291" s="4"/>
    </row>
    <row r="292" spans="1:19" ht="12.75">
      <c r="A292" s="17" t="s">
        <v>305</v>
      </c>
      <c r="B292" s="1">
        <v>1</v>
      </c>
      <c r="C292" s="1"/>
      <c r="D292" s="1">
        <v>3</v>
      </c>
      <c r="E292" s="1"/>
      <c r="F292" s="1">
        <v>5</v>
      </c>
      <c r="G292" s="1"/>
      <c r="H292" s="1"/>
      <c r="I292" s="1"/>
      <c r="J292" s="1">
        <v>321</v>
      </c>
      <c r="K292" s="103">
        <v>38</v>
      </c>
      <c r="L292" s="104" t="s">
        <v>106</v>
      </c>
      <c r="M292" s="77"/>
      <c r="N292" s="225">
        <f aca="true" t="shared" si="24" ref="N292:P293">N293</f>
        <v>5000</v>
      </c>
      <c r="O292" s="305">
        <f t="shared" si="24"/>
        <v>5000</v>
      </c>
      <c r="P292" s="305">
        <f t="shared" si="24"/>
        <v>5000</v>
      </c>
      <c r="Q292" s="378">
        <f t="shared" si="23"/>
        <v>1</v>
      </c>
      <c r="R292" s="4"/>
      <c r="S292" s="4"/>
    </row>
    <row r="293" spans="1:19" ht="12.75">
      <c r="A293" s="17" t="s">
        <v>305</v>
      </c>
      <c r="B293" s="1">
        <v>1</v>
      </c>
      <c r="C293" s="1"/>
      <c r="D293" s="1">
        <v>3</v>
      </c>
      <c r="E293" s="1"/>
      <c r="F293" s="1">
        <v>5</v>
      </c>
      <c r="G293" s="1"/>
      <c r="H293" s="1"/>
      <c r="I293" s="1"/>
      <c r="J293" s="1">
        <v>321</v>
      </c>
      <c r="K293" s="223">
        <v>381</v>
      </c>
      <c r="L293" s="505" t="s">
        <v>13</v>
      </c>
      <c r="M293" s="507"/>
      <c r="N293" s="225">
        <f t="shared" si="24"/>
        <v>5000</v>
      </c>
      <c r="O293" s="257">
        <f t="shared" si="24"/>
        <v>5000</v>
      </c>
      <c r="P293" s="257">
        <f t="shared" si="24"/>
        <v>5000</v>
      </c>
      <c r="Q293" s="378">
        <f t="shared" si="23"/>
        <v>1</v>
      </c>
      <c r="R293" s="4"/>
      <c r="S293" s="4"/>
    </row>
    <row r="294" spans="1:19" ht="12.75">
      <c r="A294" s="17" t="s">
        <v>305</v>
      </c>
      <c r="B294" s="1">
        <v>1</v>
      </c>
      <c r="C294" s="1"/>
      <c r="D294" s="1">
        <v>3</v>
      </c>
      <c r="E294" s="1"/>
      <c r="F294" s="1">
        <v>5</v>
      </c>
      <c r="G294" s="1"/>
      <c r="H294" s="1"/>
      <c r="I294" s="1"/>
      <c r="J294" s="1">
        <v>321</v>
      </c>
      <c r="K294" s="103">
        <v>3811</v>
      </c>
      <c r="L294" s="104" t="s">
        <v>143</v>
      </c>
      <c r="M294" s="105"/>
      <c r="N294" s="225">
        <v>5000</v>
      </c>
      <c r="O294" s="305">
        <v>5000</v>
      </c>
      <c r="P294" s="305">
        <v>5000</v>
      </c>
      <c r="Q294" s="378">
        <f t="shared" si="23"/>
        <v>1</v>
      </c>
      <c r="R294" s="4"/>
      <c r="S294" s="4"/>
    </row>
    <row r="295" spans="1:19" ht="12.75">
      <c r="A295" s="17" t="s">
        <v>305</v>
      </c>
      <c r="B295" s="1">
        <v>1</v>
      </c>
      <c r="C295" s="1"/>
      <c r="D295" s="1">
        <v>3</v>
      </c>
      <c r="E295" s="1"/>
      <c r="F295" s="1">
        <v>5</v>
      </c>
      <c r="G295" s="1"/>
      <c r="H295" s="1"/>
      <c r="I295" s="1"/>
      <c r="J295" s="1">
        <v>220</v>
      </c>
      <c r="K295" s="74">
        <v>4</v>
      </c>
      <c r="L295" s="505" t="s">
        <v>2</v>
      </c>
      <c r="M295" s="506"/>
      <c r="N295" s="225">
        <f aca="true" t="shared" si="25" ref="N295:P296">N296</f>
        <v>4500</v>
      </c>
      <c r="O295" s="305">
        <f t="shared" si="25"/>
        <v>4500</v>
      </c>
      <c r="P295" s="305">
        <f t="shared" si="25"/>
        <v>4500</v>
      </c>
      <c r="Q295" s="378">
        <f t="shared" si="23"/>
        <v>1</v>
      </c>
      <c r="R295" s="4"/>
      <c r="S295" s="4"/>
    </row>
    <row r="296" spans="1:19" ht="12.75">
      <c r="A296" s="17" t="s">
        <v>305</v>
      </c>
      <c r="B296" s="1">
        <v>1</v>
      </c>
      <c r="C296" s="1"/>
      <c r="D296" s="1">
        <v>3</v>
      </c>
      <c r="E296" s="1"/>
      <c r="F296" s="1">
        <v>5</v>
      </c>
      <c r="G296" s="1"/>
      <c r="H296" s="1"/>
      <c r="I296" s="1"/>
      <c r="J296" s="1">
        <v>220</v>
      </c>
      <c r="K296" s="75">
        <v>42</v>
      </c>
      <c r="L296" s="533" t="s">
        <v>29</v>
      </c>
      <c r="M296" s="543"/>
      <c r="N296" s="225">
        <f t="shared" si="25"/>
        <v>4500</v>
      </c>
      <c r="O296" s="305">
        <f t="shared" si="25"/>
        <v>4500</v>
      </c>
      <c r="P296" s="305">
        <f t="shared" si="25"/>
        <v>4500</v>
      </c>
      <c r="Q296" s="378">
        <f t="shared" si="23"/>
        <v>1</v>
      </c>
      <c r="R296" s="4"/>
      <c r="S296" s="4"/>
    </row>
    <row r="297" spans="1:19" ht="12.75">
      <c r="A297" s="17" t="s">
        <v>305</v>
      </c>
      <c r="B297" s="1">
        <v>1</v>
      </c>
      <c r="C297" s="1"/>
      <c r="D297" s="1">
        <v>3</v>
      </c>
      <c r="E297" s="1"/>
      <c r="F297" s="1">
        <v>5</v>
      </c>
      <c r="G297" s="1"/>
      <c r="H297" s="1"/>
      <c r="I297" s="1"/>
      <c r="J297" s="1">
        <v>220</v>
      </c>
      <c r="K297" s="86">
        <v>422</v>
      </c>
      <c r="L297" s="505" t="s">
        <v>15</v>
      </c>
      <c r="M297" s="507"/>
      <c r="N297" s="225">
        <f>N298+N299</f>
        <v>4500</v>
      </c>
      <c r="O297" s="257">
        <f>O298+O299</f>
        <v>4500</v>
      </c>
      <c r="P297" s="257">
        <f>P298+P299</f>
        <v>4500</v>
      </c>
      <c r="Q297" s="378">
        <f t="shared" si="23"/>
        <v>1</v>
      </c>
      <c r="R297" s="4"/>
      <c r="S297" s="4"/>
    </row>
    <row r="298" spans="1:19" ht="12.75" hidden="1">
      <c r="A298" s="17" t="s">
        <v>305</v>
      </c>
      <c r="B298" s="1">
        <v>1</v>
      </c>
      <c r="C298" s="1"/>
      <c r="D298" s="1">
        <v>3</v>
      </c>
      <c r="E298" s="1"/>
      <c r="F298" s="1">
        <v>5</v>
      </c>
      <c r="G298" s="1"/>
      <c r="H298" s="1"/>
      <c r="I298" s="1"/>
      <c r="J298" s="1">
        <v>220</v>
      </c>
      <c r="K298" s="75">
        <v>4223</v>
      </c>
      <c r="L298" s="533" t="s">
        <v>299</v>
      </c>
      <c r="M298" s="534"/>
      <c r="N298" s="225">
        <v>0</v>
      </c>
      <c r="O298" s="305">
        <v>0</v>
      </c>
      <c r="P298" s="305">
        <v>0</v>
      </c>
      <c r="Q298" s="378" t="e">
        <f t="shared" si="23"/>
        <v>#DIV/0!</v>
      </c>
      <c r="R298" s="4"/>
      <c r="S298" s="4"/>
    </row>
    <row r="299" spans="1:19" ht="13.5" thickBot="1">
      <c r="A299" s="17" t="s">
        <v>305</v>
      </c>
      <c r="B299" s="1">
        <v>1</v>
      </c>
      <c r="C299" s="1"/>
      <c r="D299" s="1">
        <v>3</v>
      </c>
      <c r="E299" s="1"/>
      <c r="F299" s="1">
        <v>5</v>
      </c>
      <c r="G299" s="1"/>
      <c r="H299" s="1"/>
      <c r="I299" s="1"/>
      <c r="J299" s="1">
        <v>220</v>
      </c>
      <c r="K299" s="102">
        <v>4223</v>
      </c>
      <c r="L299" s="533" t="s">
        <v>300</v>
      </c>
      <c r="M299" s="534"/>
      <c r="N299" s="225">
        <v>4500</v>
      </c>
      <c r="O299" s="305">
        <v>4500</v>
      </c>
      <c r="P299" s="305">
        <v>4500</v>
      </c>
      <c r="Q299" s="378">
        <f t="shared" si="23"/>
        <v>1</v>
      </c>
      <c r="R299" s="4"/>
      <c r="S299" s="4"/>
    </row>
    <row r="300" spans="1:19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71"/>
      <c r="L300" s="71" t="s">
        <v>123</v>
      </c>
      <c r="M300" s="71"/>
      <c r="N300" s="325">
        <f>N287+N295</f>
        <v>19500</v>
      </c>
      <c r="O300" s="256">
        <f>O287+O295</f>
        <v>19500</v>
      </c>
      <c r="P300" s="256">
        <f>P287+P295</f>
        <v>19500</v>
      </c>
      <c r="Q300" s="377">
        <f>P300/O300</f>
        <v>1</v>
      </c>
      <c r="R300" s="4"/>
      <c r="S300" s="4"/>
    </row>
    <row r="301" spans="1:1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90"/>
      <c r="L301" s="90"/>
      <c r="M301" s="90"/>
      <c r="N301" s="326"/>
      <c r="O301" s="307"/>
      <c r="P301" s="307"/>
      <c r="Q301" s="383"/>
      <c r="R301" s="4"/>
      <c r="S301" s="4"/>
    </row>
    <row r="302" spans="1:19" ht="12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50" t="s">
        <v>302</v>
      </c>
      <c r="L302" s="550" t="s">
        <v>301</v>
      </c>
      <c r="M302" s="550"/>
      <c r="N302" s="100"/>
      <c r="O302" s="298"/>
      <c r="P302" s="298"/>
      <c r="Q302" s="384"/>
      <c r="R302" s="4"/>
      <c r="S302" s="4"/>
    </row>
    <row r="303" spans="1:19" ht="12.75">
      <c r="A303" s="18" t="s">
        <v>303</v>
      </c>
      <c r="B303" s="6"/>
      <c r="C303" s="6"/>
      <c r="D303" s="6"/>
      <c r="E303" s="6"/>
      <c r="F303" s="6"/>
      <c r="G303" s="6"/>
      <c r="H303" s="6"/>
      <c r="I303" s="6"/>
      <c r="J303" s="6">
        <v>451</v>
      </c>
      <c r="K303" s="48" t="s">
        <v>61</v>
      </c>
      <c r="L303" s="18" t="s">
        <v>60</v>
      </c>
      <c r="M303" s="48"/>
      <c r="N303" s="119"/>
      <c r="O303" s="250"/>
      <c r="P303" s="250"/>
      <c r="Q303" s="361"/>
      <c r="R303" s="17"/>
      <c r="S303" s="17"/>
    </row>
    <row r="304" spans="1:19" ht="12.75">
      <c r="A304" s="17" t="s">
        <v>306</v>
      </c>
      <c r="B304" s="1">
        <v>1</v>
      </c>
      <c r="C304" s="1"/>
      <c r="D304" s="1">
        <v>3</v>
      </c>
      <c r="E304" s="1"/>
      <c r="F304" s="1">
        <v>5</v>
      </c>
      <c r="G304" s="1"/>
      <c r="H304" s="1"/>
      <c r="I304" s="1"/>
      <c r="J304" s="1">
        <v>451</v>
      </c>
      <c r="K304" s="74">
        <v>3</v>
      </c>
      <c r="L304" s="74" t="s">
        <v>1</v>
      </c>
      <c r="M304" s="74"/>
      <c r="N304" s="225">
        <f aca="true" t="shared" si="26" ref="N304:P305">N305</f>
        <v>380000</v>
      </c>
      <c r="O304" s="257">
        <f t="shared" si="26"/>
        <v>430000</v>
      </c>
      <c r="P304" s="257">
        <f t="shared" si="26"/>
        <v>430000</v>
      </c>
      <c r="Q304" s="378">
        <f aca="true" t="shared" si="27" ref="Q304:Q309">P304/O304</f>
        <v>1</v>
      </c>
      <c r="R304" s="4"/>
      <c r="S304" s="4"/>
    </row>
    <row r="305" spans="1:19" ht="12.75">
      <c r="A305" s="17" t="s">
        <v>306</v>
      </c>
      <c r="B305" s="1">
        <v>1</v>
      </c>
      <c r="C305" s="1"/>
      <c r="D305" s="1">
        <v>3</v>
      </c>
      <c r="E305" s="1"/>
      <c r="F305" s="1">
        <v>5</v>
      </c>
      <c r="G305" s="1"/>
      <c r="H305" s="1"/>
      <c r="I305" s="1"/>
      <c r="J305" s="1">
        <v>451</v>
      </c>
      <c r="K305" s="75">
        <v>32</v>
      </c>
      <c r="L305" s="76" t="s">
        <v>6</v>
      </c>
      <c r="M305" s="77"/>
      <c r="N305" s="225">
        <f t="shared" si="26"/>
        <v>380000</v>
      </c>
      <c r="O305" s="305">
        <f t="shared" si="26"/>
        <v>430000</v>
      </c>
      <c r="P305" s="305">
        <f t="shared" si="26"/>
        <v>430000</v>
      </c>
      <c r="Q305" s="378">
        <f t="shared" si="27"/>
        <v>1</v>
      </c>
      <c r="R305" s="4"/>
      <c r="S305" s="4"/>
    </row>
    <row r="306" spans="1:19" ht="12.75">
      <c r="A306" s="17" t="s">
        <v>306</v>
      </c>
      <c r="B306" s="1">
        <v>1</v>
      </c>
      <c r="C306" s="1"/>
      <c r="D306" s="1">
        <v>3</v>
      </c>
      <c r="E306" s="1"/>
      <c r="F306" s="1">
        <v>5</v>
      </c>
      <c r="G306" s="1"/>
      <c r="H306" s="1"/>
      <c r="I306" s="1"/>
      <c r="J306" s="1">
        <v>451</v>
      </c>
      <c r="K306" s="86">
        <v>323</v>
      </c>
      <c r="L306" s="221" t="s">
        <v>8</v>
      </c>
      <c r="M306" s="222"/>
      <c r="N306" s="225">
        <f>N307+N308</f>
        <v>380000</v>
      </c>
      <c r="O306" s="257">
        <f>O307+O308</f>
        <v>430000</v>
      </c>
      <c r="P306" s="257">
        <f>P307+P308</f>
        <v>430000</v>
      </c>
      <c r="Q306" s="378">
        <f t="shared" si="27"/>
        <v>1</v>
      </c>
      <c r="R306" s="4"/>
      <c r="S306" s="4"/>
    </row>
    <row r="307" spans="1:19" ht="12.75" customHeight="1">
      <c r="A307" s="17" t="s">
        <v>306</v>
      </c>
      <c r="B307" s="1">
        <v>1</v>
      </c>
      <c r="C307" s="1"/>
      <c r="D307" s="1">
        <v>3</v>
      </c>
      <c r="E307" s="1"/>
      <c r="F307" s="1">
        <v>5</v>
      </c>
      <c r="G307" s="1"/>
      <c r="H307" s="1"/>
      <c r="I307" s="1"/>
      <c r="J307" s="1">
        <v>451</v>
      </c>
      <c r="K307" s="75">
        <v>3232</v>
      </c>
      <c r="L307" s="495" t="s">
        <v>545</v>
      </c>
      <c r="M307" s="496"/>
      <c r="N307" s="225">
        <v>350000</v>
      </c>
      <c r="O307" s="305">
        <v>400000</v>
      </c>
      <c r="P307" s="305">
        <v>400000</v>
      </c>
      <c r="Q307" s="378">
        <f t="shared" si="27"/>
        <v>1</v>
      </c>
      <c r="R307" s="4"/>
      <c r="S307" s="4"/>
    </row>
    <row r="308" spans="1:19" ht="13.5" thickBot="1">
      <c r="A308" s="17" t="s">
        <v>306</v>
      </c>
      <c r="B308" s="1">
        <v>1</v>
      </c>
      <c r="C308" s="1"/>
      <c r="D308" s="1">
        <v>3</v>
      </c>
      <c r="E308" s="1"/>
      <c r="F308" s="1">
        <v>5</v>
      </c>
      <c r="G308" s="1"/>
      <c r="H308" s="1"/>
      <c r="I308" s="1"/>
      <c r="J308" s="1">
        <v>451</v>
      </c>
      <c r="K308" s="103">
        <v>3232</v>
      </c>
      <c r="L308" s="75" t="s">
        <v>183</v>
      </c>
      <c r="M308" s="103"/>
      <c r="N308" s="331">
        <v>30000</v>
      </c>
      <c r="O308" s="309">
        <v>30000</v>
      </c>
      <c r="P308" s="309">
        <v>30000</v>
      </c>
      <c r="Q308" s="378">
        <f t="shared" si="27"/>
        <v>1</v>
      </c>
      <c r="R308" s="4"/>
      <c r="S308" s="4"/>
    </row>
    <row r="309" spans="1:19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71"/>
      <c r="L309" s="71" t="s">
        <v>123</v>
      </c>
      <c r="M309" s="71"/>
      <c r="N309" s="325">
        <f>N304</f>
        <v>380000</v>
      </c>
      <c r="O309" s="256">
        <f>O304</f>
        <v>430000</v>
      </c>
      <c r="P309" s="256">
        <f>P304</f>
        <v>430000</v>
      </c>
      <c r="Q309" s="377">
        <f t="shared" si="27"/>
        <v>1</v>
      </c>
      <c r="R309" s="4"/>
      <c r="S309" s="4"/>
    </row>
    <row r="310" spans="1:19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36"/>
      <c r="L310" s="36"/>
      <c r="M310" s="36"/>
      <c r="N310" s="315"/>
      <c r="O310" s="249"/>
      <c r="P310" s="249"/>
      <c r="Q310" s="359"/>
      <c r="R310" s="4"/>
      <c r="S310" s="4"/>
    </row>
    <row r="311" spans="1:19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50" t="s">
        <v>26</v>
      </c>
      <c r="L311" s="57" t="s">
        <v>304</v>
      </c>
      <c r="M311" s="106"/>
      <c r="N311" s="100"/>
      <c r="O311" s="253"/>
      <c r="P311" s="253"/>
      <c r="Q311" s="366"/>
      <c r="R311" s="4"/>
      <c r="S311" s="4"/>
    </row>
    <row r="312" spans="1:19" ht="12.75">
      <c r="A312" s="17" t="s">
        <v>307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560</v>
      </c>
      <c r="K312" s="74">
        <v>3</v>
      </c>
      <c r="L312" s="74" t="s">
        <v>1</v>
      </c>
      <c r="M312" s="74"/>
      <c r="N312" s="225">
        <f>N313</f>
        <v>492000</v>
      </c>
      <c r="O312" s="257">
        <f>O313</f>
        <v>492000</v>
      </c>
      <c r="P312" s="257">
        <f>P313</f>
        <v>492000</v>
      </c>
      <c r="Q312" s="378">
        <f>P312/O312</f>
        <v>1</v>
      </c>
      <c r="R312" s="4"/>
      <c r="S312" s="4"/>
    </row>
    <row r="313" spans="1:19" ht="12.75">
      <c r="A313" s="17" t="s">
        <v>307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560</v>
      </c>
      <c r="K313" s="75">
        <v>32</v>
      </c>
      <c r="L313" s="76" t="s">
        <v>6</v>
      </c>
      <c r="M313" s="77"/>
      <c r="N313" s="225">
        <f>N316+N314</f>
        <v>492000</v>
      </c>
      <c r="O313" s="305">
        <f>O316+O314</f>
        <v>492000</v>
      </c>
      <c r="P313" s="305">
        <f>P316+P314</f>
        <v>492000</v>
      </c>
      <c r="Q313" s="378">
        <f aca="true" t="shared" si="28" ref="Q313:Q323">P313/O313</f>
        <v>1</v>
      </c>
      <c r="R313" s="4"/>
      <c r="S313" s="4"/>
    </row>
    <row r="314" spans="1:19" ht="12.75">
      <c r="A314" s="17" t="s">
        <v>307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560</v>
      </c>
      <c r="K314" s="75">
        <v>322</v>
      </c>
      <c r="L314" s="76" t="s">
        <v>27</v>
      </c>
      <c r="M314" s="77"/>
      <c r="N314" s="225">
        <f>N315</f>
        <v>10000</v>
      </c>
      <c r="O314" s="305">
        <f>O315</f>
        <v>10000</v>
      </c>
      <c r="P314" s="305">
        <f>P315</f>
        <v>10000</v>
      </c>
      <c r="Q314" s="378">
        <f t="shared" si="28"/>
        <v>1</v>
      </c>
      <c r="R314" s="4"/>
      <c r="S314" s="4"/>
    </row>
    <row r="315" spans="1:19" ht="12.75">
      <c r="A315" s="17" t="s">
        <v>307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560</v>
      </c>
      <c r="K315" s="75">
        <v>3225</v>
      </c>
      <c r="L315" s="76" t="s">
        <v>533</v>
      </c>
      <c r="M315" s="77"/>
      <c r="N315" s="225">
        <v>10000</v>
      </c>
      <c r="O315" s="305">
        <v>10000</v>
      </c>
      <c r="P315" s="305">
        <v>10000</v>
      </c>
      <c r="Q315" s="378">
        <f t="shared" si="28"/>
        <v>1</v>
      </c>
      <c r="R315" s="4"/>
      <c r="S315" s="4"/>
    </row>
    <row r="316" spans="1:19" ht="12.75">
      <c r="A316" s="17" t="s">
        <v>307</v>
      </c>
      <c r="B316" s="1">
        <v>1</v>
      </c>
      <c r="C316" s="1"/>
      <c r="D316" s="1">
        <v>3</v>
      </c>
      <c r="E316" s="1"/>
      <c r="F316" s="1">
        <v>5</v>
      </c>
      <c r="G316" s="1"/>
      <c r="H316" s="1"/>
      <c r="I316" s="1"/>
      <c r="J316" s="1">
        <v>560</v>
      </c>
      <c r="K316" s="86">
        <v>323</v>
      </c>
      <c r="L316" s="221" t="s">
        <v>8</v>
      </c>
      <c r="M316" s="222"/>
      <c r="N316" s="225">
        <f>N317+N318+N319</f>
        <v>482000</v>
      </c>
      <c r="O316" s="257">
        <f>O317+O318+O319</f>
        <v>482000</v>
      </c>
      <c r="P316" s="257">
        <f>P317+P318+P319</f>
        <v>482000</v>
      </c>
      <c r="Q316" s="378">
        <f t="shared" si="28"/>
        <v>1</v>
      </c>
      <c r="R316" s="4"/>
      <c r="S316" s="4"/>
    </row>
    <row r="317" spans="1:19" ht="12.75">
      <c r="A317" s="17" t="s">
        <v>307</v>
      </c>
      <c r="B317" s="1">
        <v>1</v>
      </c>
      <c r="C317" s="1"/>
      <c r="D317" s="1">
        <v>3</v>
      </c>
      <c r="E317" s="1"/>
      <c r="F317" s="1">
        <v>5</v>
      </c>
      <c r="G317" s="1"/>
      <c r="H317" s="1"/>
      <c r="I317" s="1"/>
      <c r="J317" s="1">
        <v>560</v>
      </c>
      <c r="K317" s="75">
        <v>3232</v>
      </c>
      <c r="L317" s="75" t="s">
        <v>101</v>
      </c>
      <c r="M317" s="75"/>
      <c r="N317" s="225">
        <v>22000</v>
      </c>
      <c r="O317" s="305">
        <v>22000</v>
      </c>
      <c r="P317" s="305">
        <v>22000</v>
      </c>
      <c r="Q317" s="378">
        <f t="shared" si="28"/>
        <v>1</v>
      </c>
      <c r="R317" s="4"/>
      <c r="S317" s="4"/>
    </row>
    <row r="318" spans="1:19" ht="12.75">
      <c r="A318" s="17" t="s">
        <v>307</v>
      </c>
      <c r="B318" s="1">
        <v>1</v>
      </c>
      <c r="C318" s="1"/>
      <c r="D318" s="1">
        <v>3</v>
      </c>
      <c r="E318" s="1"/>
      <c r="F318" s="1">
        <v>5</v>
      </c>
      <c r="G318" s="1"/>
      <c r="H318" s="1"/>
      <c r="I318" s="1"/>
      <c r="J318" s="1">
        <v>560</v>
      </c>
      <c r="K318" s="103">
        <v>3232</v>
      </c>
      <c r="L318" s="75" t="s">
        <v>525</v>
      </c>
      <c r="M318" s="103"/>
      <c r="N318" s="331">
        <v>10000</v>
      </c>
      <c r="O318" s="309">
        <v>10000</v>
      </c>
      <c r="P318" s="309">
        <v>10000</v>
      </c>
      <c r="Q318" s="378">
        <f t="shared" si="28"/>
        <v>1</v>
      </c>
      <c r="R318" s="4"/>
      <c r="S318" s="4"/>
    </row>
    <row r="319" spans="1:19" ht="12.75">
      <c r="A319" s="17" t="s">
        <v>307</v>
      </c>
      <c r="B319" s="1">
        <v>1</v>
      </c>
      <c r="C319" s="1"/>
      <c r="D319" s="1">
        <v>3</v>
      </c>
      <c r="E319" s="1"/>
      <c r="F319" s="1">
        <v>5</v>
      </c>
      <c r="G319" s="1"/>
      <c r="H319" s="1"/>
      <c r="I319" s="1"/>
      <c r="J319" s="1">
        <v>560</v>
      </c>
      <c r="K319" s="103">
        <v>3232</v>
      </c>
      <c r="L319" s="75" t="s">
        <v>501</v>
      </c>
      <c r="M319" s="103"/>
      <c r="N319" s="331">
        <v>450000</v>
      </c>
      <c r="O319" s="309">
        <v>450000</v>
      </c>
      <c r="P319" s="309">
        <v>450000</v>
      </c>
      <c r="Q319" s="378">
        <f t="shared" si="28"/>
        <v>1</v>
      </c>
      <c r="R319" s="4"/>
      <c r="S319" s="4"/>
    </row>
    <row r="320" spans="1:19" ht="12.75">
      <c r="A320" s="17" t="s">
        <v>307</v>
      </c>
      <c r="B320" s="1">
        <v>1</v>
      </c>
      <c r="C320" s="1"/>
      <c r="D320" s="1">
        <v>3</v>
      </c>
      <c r="E320" s="1"/>
      <c r="F320" s="1">
        <v>5</v>
      </c>
      <c r="G320" s="1"/>
      <c r="H320" s="1"/>
      <c r="I320" s="1"/>
      <c r="J320" s="1">
        <v>560</v>
      </c>
      <c r="K320" s="103">
        <v>4</v>
      </c>
      <c r="L320" s="87" t="s">
        <v>28</v>
      </c>
      <c r="M320" s="103"/>
      <c r="N320" s="331">
        <f aca="true" t="shared" si="29" ref="N320:P322">N321</f>
        <v>10000</v>
      </c>
      <c r="O320" s="309">
        <f t="shared" si="29"/>
        <v>10000</v>
      </c>
      <c r="P320" s="309">
        <f t="shared" si="29"/>
        <v>10000</v>
      </c>
      <c r="Q320" s="378">
        <f t="shared" si="28"/>
        <v>1</v>
      </c>
      <c r="R320" s="4"/>
      <c r="S320" s="4"/>
    </row>
    <row r="321" spans="1:19" ht="12.75">
      <c r="A321" s="17" t="s">
        <v>307</v>
      </c>
      <c r="B321" s="1">
        <v>1</v>
      </c>
      <c r="C321" s="1"/>
      <c r="D321" s="1">
        <v>3</v>
      </c>
      <c r="E321" s="1"/>
      <c r="F321" s="1">
        <v>5</v>
      </c>
      <c r="G321" s="1"/>
      <c r="H321" s="1"/>
      <c r="I321" s="1"/>
      <c r="J321" s="1">
        <v>560</v>
      </c>
      <c r="K321" s="75">
        <v>42</v>
      </c>
      <c r="L321" s="75" t="s">
        <v>30</v>
      </c>
      <c r="M321" s="75"/>
      <c r="N321" s="331">
        <f t="shared" si="29"/>
        <v>10000</v>
      </c>
      <c r="O321" s="309">
        <f t="shared" si="29"/>
        <v>10000</v>
      </c>
      <c r="P321" s="309">
        <f t="shared" si="29"/>
        <v>10000</v>
      </c>
      <c r="Q321" s="378">
        <f t="shared" si="28"/>
        <v>1</v>
      </c>
      <c r="R321" s="4"/>
      <c r="S321" s="4"/>
    </row>
    <row r="322" spans="1:19" ht="12.75">
      <c r="A322" s="17" t="s">
        <v>307</v>
      </c>
      <c r="B322" s="1">
        <v>1</v>
      </c>
      <c r="C322" s="1"/>
      <c r="D322" s="1">
        <v>3</v>
      </c>
      <c r="E322" s="1"/>
      <c r="F322" s="1">
        <v>5</v>
      </c>
      <c r="G322" s="1"/>
      <c r="H322" s="1"/>
      <c r="I322" s="1"/>
      <c r="J322" s="1">
        <v>560</v>
      </c>
      <c r="K322" s="223">
        <v>421</v>
      </c>
      <c r="L322" s="223" t="s">
        <v>14</v>
      </c>
      <c r="M322" s="223"/>
      <c r="N322" s="331">
        <f t="shared" si="29"/>
        <v>10000</v>
      </c>
      <c r="O322" s="261">
        <f t="shared" si="29"/>
        <v>10000</v>
      </c>
      <c r="P322" s="261">
        <f t="shared" si="29"/>
        <v>10000</v>
      </c>
      <c r="Q322" s="378">
        <f t="shared" si="28"/>
        <v>1</v>
      </c>
      <c r="R322" s="4"/>
      <c r="S322" s="4"/>
    </row>
    <row r="323" spans="1:19" ht="12.75">
      <c r="A323" s="17" t="s">
        <v>307</v>
      </c>
      <c r="B323" s="1">
        <v>1</v>
      </c>
      <c r="C323" s="1"/>
      <c r="D323" s="1">
        <v>3</v>
      </c>
      <c r="E323" s="1"/>
      <c r="F323" s="1">
        <v>5</v>
      </c>
      <c r="G323" s="1"/>
      <c r="H323" s="1"/>
      <c r="I323" s="1"/>
      <c r="J323" s="1">
        <v>560</v>
      </c>
      <c r="K323" s="103">
        <v>4214</v>
      </c>
      <c r="L323" s="103" t="s">
        <v>550</v>
      </c>
      <c r="M323" s="103"/>
      <c r="N323" s="331">
        <v>10000</v>
      </c>
      <c r="O323" s="309">
        <v>10000</v>
      </c>
      <c r="P323" s="309">
        <v>10000</v>
      </c>
      <c r="Q323" s="378">
        <f t="shared" si="28"/>
        <v>1</v>
      </c>
      <c r="R323" s="4"/>
      <c r="S323" s="4"/>
    </row>
    <row r="324" spans="1:19" ht="12.75">
      <c r="A324" s="41"/>
      <c r="B324" s="9"/>
      <c r="C324" s="9"/>
      <c r="D324" s="9"/>
      <c r="E324" s="9"/>
      <c r="F324" s="9"/>
      <c r="G324" s="9"/>
      <c r="H324" s="9"/>
      <c r="I324" s="9"/>
      <c r="J324" s="9"/>
      <c r="K324" s="51"/>
      <c r="L324" s="531" t="s">
        <v>214</v>
      </c>
      <c r="M324" s="532"/>
      <c r="N324" s="318">
        <f>N312+N320</f>
        <v>502000</v>
      </c>
      <c r="O324" s="254">
        <f>O312+O320</f>
        <v>502000</v>
      </c>
      <c r="P324" s="254">
        <f>P312+P320</f>
        <v>502000</v>
      </c>
      <c r="Q324" s="374">
        <f>P324/O324</f>
        <v>1</v>
      </c>
      <c r="R324" s="4"/>
      <c r="S324" s="4"/>
    </row>
    <row r="325" spans="1:19" ht="12.75">
      <c r="A325" s="107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53"/>
      <c r="M325" s="54"/>
      <c r="N325" s="315"/>
      <c r="O325" s="295"/>
      <c r="P325" s="295"/>
      <c r="Q325" s="367"/>
      <c r="R325" s="35"/>
      <c r="S325" s="35"/>
    </row>
    <row r="326" spans="1:19" ht="12.75">
      <c r="A326" s="57"/>
      <c r="B326" s="92"/>
      <c r="C326" s="92"/>
      <c r="D326" s="92"/>
      <c r="E326" s="92"/>
      <c r="F326" s="92"/>
      <c r="G326" s="92"/>
      <c r="H326" s="92"/>
      <c r="I326" s="92"/>
      <c r="J326" s="92"/>
      <c r="K326" s="50" t="s">
        <v>309</v>
      </c>
      <c r="L326" s="550" t="s">
        <v>308</v>
      </c>
      <c r="M326" s="550"/>
      <c r="N326" s="100"/>
      <c r="O326" s="298"/>
      <c r="P326" s="298"/>
      <c r="Q326" s="384"/>
      <c r="R326" s="35"/>
      <c r="S326" s="35"/>
    </row>
    <row r="327" spans="1:19" ht="12.75">
      <c r="A327" s="57" t="s">
        <v>310</v>
      </c>
      <c r="B327" s="92"/>
      <c r="C327" s="92"/>
      <c r="D327" s="92"/>
      <c r="E327" s="92"/>
      <c r="F327" s="92"/>
      <c r="G327" s="92"/>
      <c r="H327" s="92"/>
      <c r="I327" s="92"/>
      <c r="J327" s="92"/>
      <c r="K327" s="50" t="s">
        <v>26</v>
      </c>
      <c r="L327" s="567" t="s">
        <v>400</v>
      </c>
      <c r="M327" s="567"/>
      <c r="N327" s="100"/>
      <c r="O327" s="253"/>
      <c r="P327" s="253"/>
      <c r="Q327" s="366"/>
      <c r="R327" s="35"/>
      <c r="S327" s="35"/>
    </row>
    <row r="328" spans="1:19" ht="12.75">
      <c r="A328" s="17" t="s">
        <v>203</v>
      </c>
      <c r="B328" s="1">
        <v>1</v>
      </c>
      <c r="C328" s="1"/>
      <c r="D328" s="1"/>
      <c r="E328" s="1">
        <v>4</v>
      </c>
      <c r="F328" s="1"/>
      <c r="G328" s="1"/>
      <c r="H328" s="1"/>
      <c r="I328" s="1"/>
      <c r="J328" s="1">
        <v>560</v>
      </c>
      <c r="K328" s="108">
        <v>3</v>
      </c>
      <c r="L328" s="108" t="s">
        <v>1</v>
      </c>
      <c r="M328" s="108"/>
      <c r="N328" s="332">
        <f>N329+N335</f>
        <v>144000</v>
      </c>
      <c r="O328" s="262">
        <f>O329+O335</f>
        <v>165900</v>
      </c>
      <c r="P328" s="262">
        <f>P329+P335</f>
        <v>165900</v>
      </c>
      <c r="Q328" s="378">
        <f>P328/O328</f>
        <v>1</v>
      </c>
      <c r="R328" s="4"/>
      <c r="S328" s="4"/>
    </row>
    <row r="329" spans="1:19" ht="12.75">
      <c r="A329" s="17" t="s">
        <v>203</v>
      </c>
      <c r="B329" s="1">
        <v>1</v>
      </c>
      <c r="C329" s="1"/>
      <c r="D329" s="1"/>
      <c r="E329" s="1">
        <v>4</v>
      </c>
      <c r="F329" s="1"/>
      <c r="G329" s="1"/>
      <c r="H329" s="1"/>
      <c r="I329" s="1"/>
      <c r="J329" s="1">
        <v>560</v>
      </c>
      <c r="K329" s="109">
        <v>31</v>
      </c>
      <c r="L329" s="109" t="s">
        <v>3</v>
      </c>
      <c r="M329" s="109"/>
      <c r="N329" s="332">
        <f>N330+N332</f>
        <v>121600</v>
      </c>
      <c r="O329" s="305">
        <f>O330+O332</f>
        <v>133500</v>
      </c>
      <c r="P329" s="305">
        <f>P330+P332</f>
        <v>133500</v>
      </c>
      <c r="Q329" s="378">
        <f aca="true" t="shared" si="30" ref="Q329:Q347">P329/O329</f>
        <v>1</v>
      </c>
      <c r="R329" s="4"/>
      <c r="S329" s="4"/>
    </row>
    <row r="330" spans="1:19" ht="12.75">
      <c r="A330" s="17" t="s">
        <v>203</v>
      </c>
      <c r="B330" s="1">
        <v>1</v>
      </c>
      <c r="C330" s="1"/>
      <c r="D330" s="1"/>
      <c r="E330" s="1">
        <v>4</v>
      </c>
      <c r="F330" s="1"/>
      <c r="G330" s="1"/>
      <c r="H330" s="1"/>
      <c r="I330" s="1"/>
      <c r="J330" s="1">
        <v>560</v>
      </c>
      <c r="K330" s="224">
        <v>311</v>
      </c>
      <c r="L330" s="224" t="s">
        <v>77</v>
      </c>
      <c r="M330" s="224"/>
      <c r="N330" s="332">
        <f>N331</f>
        <v>104000</v>
      </c>
      <c r="O330" s="257">
        <f>O331</f>
        <v>114000</v>
      </c>
      <c r="P330" s="257">
        <f>P331</f>
        <v>114000</v>
      </c>
      <c r="Q330" s="378">
        <f t="shared" si="30"/>
        <v>1</v>
      </c>
      <c r="R330" s="4"/>
      <c r="S330" s="4"/>
    </row>
    <row r="331" spans="1:19" ht="12.75">
      <c r="A331" s="17" t="s">
        <v>203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75">
        <v>3111</v>
      </c>
      <c r="L331" s="75" t="s">
        <v>77</v>
      </c>
      <c r="M331" s="75"/>
      <c r="N331" s="332">
        <v>104000</v>
      </c>
      <c r="O331" s="305">
        <v>114000</v>
      </c>
      <c r="P331" s="305">
        <v>114000</v>
      </c>
      <c r="Q331" s="378">
        <f t="shared" si="30"/>
        <v>1</v>
      </c>
      <c r="R331" s="4"/>
      <c r="S331" s="4"/>
    </row>
    <row r="332" spans="1:19" ht="12.75">
      <c r="A332" s="17" t="s">
        <v>311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245">
        <v>313</v>
      </c>
      <c r="L332" s="505" t="s">
        <v>233</v>
      </c>
      <c r="M332" s="507"/>
      <c r="N332" s="332">
        <f>N333+N334</f>
        <v>17600</v>
      </c>
      <c r="O332" s="257">
        <f>O333+O334</f>
        <v>19500</v>
      </c>
      <c r="P332" s="257">
        <f>P333+P334</f>
        <v>19500</v>
      </c>
      <c r="Q332" s="378">
        <f t="shared" si="30"/>
        <v>1</v>
      </c>
      <c r="R332" s="4"/>
      <c r="S332" s="4"/>
    </row>
    <row r="333" spans="1:19" ht="12.75">
      <c r="A333" s="17" t="s">
        <v>311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110">
        <v>3132</v>
      </c>
      <c r="L333" s="533" t="s">
        <v>219</v>
      </c>
      <c r="M333" s="543"/>
      <c r="N333" s="332">
        <v>16100</v>
      </c>
      <c r="O333" s="305">
        <v>17500</v>
      </c>
      <c r="P333" s="305">
        <v>17500</v>
      </c>
      <c r="Q333" s="378">
        <f t="shared" si="30"/>
        <v>1</v>
      </c>
      <c r="R333" s="4"/>
      <c r="S333" s="4"/>
    </row>
    <row r="334" spans="1:19" ht="12.75">
      <c r="A334" s="17" t="s">
        <v>311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110">
        <v>3133</v>
      </c>
      <c r="L334" s="533" t="s">
        <v>220</v>
      </c>
      <c r="M334" s="543"/>
      <c r="N334" s="332">
        <v>1500</v>
      </c>
      <c r="O334" s="305">
        <v>2000</v>
      </c>
      <c r="P334" s="305">
        <v>2000</v>
      </c>
      <c r="Q334" s="378">
        <f t="shared" si="30"/>
        <v>1</v>
      </c>
      <c r="R334" s="4"/>
      <c r="S334" s="4"/>
    </row>
    <row r="335" spans="1:19" ht="12.75">
      <c r="A335" s="17" t="s">
        <v>311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87">
        <v>32</v>
      </c>
      <c r="L335" s="76" t="s">
        <v>6</v>
      </c>
      <c r="M335" s="77"/>
      <c r="N335" s="332">
        <f>N336+N339+N344</f>
        <v>22400</v>
      </c>
      <c r="O335" s="305">
        <f>O336+O339+O344</f>
        <v>32400</v>
      </c>
      <c r="P335" s="305">
        <f>P336+P339+P344</f>
        <v>32400</v>
      </c>
      <c r="Q335" s="378">
        <f t="shared" si="30"/>
        <v>1</v>
      </c>
      <c r="R335" s="4"/>
      <c r="S335" s="4"/>
    </row>
    <row r="336" spans="1:19" ht="12.75">
      <c r="A336" s="17" t="s">
        <v>311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86">
        <v>321</v>
      </c>
      <c r="L336" s="505" t="s">
        <v>7</v>
      </c>
      <c r="M336" s="507"/>
      <c r="N336" s="332">
        <f>N337+N338</f>
        <v>8000</v>
      </c>
      <c r="O336" s="257">
        <f>O337+O338</f>
        <v>14400</v>
      </c>
      <c r="P336" s="257">
        <f>P337+P338</f>
        <v>14400</v>
      </c>
      <c r="Q336" s="378">
        <f t="shared" si="30"/>
        <v>1</v>
      </c>
      <c r="R336" s="4"/>
      <c r="S336" s="4"/>
    </row>
    <row r="337" spans="1:19" ht="12.75">
      <c r="A337" s="17" t="s">
        <v>311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87">
        <v>3212</v>
      </c>
      <c r="L337" s="533" t="s">
        <v>79</v>
      </c>
      <c r="M337" s="543"/>
      <c r="N337" s="332">
        <v>8000</v>
      </c>
      <c r="O337" s="305">
        <v>14400</v>
      </c>
      <c r="P337" s="305">
        <v>14400</v>
      </c>
      <c r="Q337" s="378">
        <f t="shared" si="30"/>
        <v>1</v>
      </c>
      <c r="R337" s="4"/>
      <c r="S337" s="4"/>
    </row>
    <row r="338" spans="1:19" ht="12.75" hidden="1">
      <c r="A338" s="17" t="s">
        <v>311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87">
        <v>3214</v>
      </c>
      <c r="L338" s="87" t="s">
        <v>153</v>
      </c>
      <c r="M338" s="87"/>
      <c r="N338" s="332">
        <v>0</v>
      </c>
      <c r="O338" s="305">
        <v>0</v>
      </c>
      <c r="P338" s="305">
        <v>0</v>
      </c>
      <c r="Q338" s="378" t="e">
        <f t="shared" si="30"/>
        <v>#DIV/0!</v>
      </c>
      <c r="R338" s="4"/>
      <c r="S338" s="4"/>
    </row>
    <row r="339" spans="1:19" ht="12.75">
      <c r="A339" s="17" t="s">
        <v>311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86">
        <v>322</v>
      </c>
      <c r="L339" s="86" t="s">
        <v>27</v>
      </c>
      <c r="M339" s="86"/>
      <c r="N339" s="225">
        <f>N340+N341+N342+N343</f>
        <v>8600</v>
      </c>
      <c r="O339" s="257">
        <f>O340+O341+O342+O343</f>
        <v>11000</v>
      </c>
      <c r="P339" s="257">
        <f>P340+P341+P342+P343</f>
        <v>11000</v>
      </c>
      <c r="Q339" s="378">
        <f t="shared" si="30"/>
        <v>1</v>
      </c>
      <c r="R339" s="4"/>
      <c r="S339" s="4"/>
    </row>
    <row r="340" spans="1:19" ht="12.75">
      <c r="A340" s="17" t="s">
        <v>311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87">
        <v>3227</v>
      </c>
      <c r="L340" s="87" t="s">
        <v>131</v>
      </c>
      <c r="M340" s="87"/>
      <c r="N340" s="332">
        <v>2100</v>
      </c>
      <c r="O340" s="305">
        <v>4000</v>
      </c>
      <c r="P340" s="305">
        <v>4000</v>
      </c>
      <c r="Q340" s="378">
        <f t="shared" si="30"/>
        <v>1</v>
      </c>
      <c r="R340" s="4"/>
      <c r="S340" s="4"/>
    </row>
    <row r="341" spans="1:19" ht="12.75">
      <c r="A341" s="17" t="s">
        <v>311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111">
        <v>3221</v>
      </c>
      <c r="L341" s="112" t="s">
        <v>132</v>
      </c>
      <c r="M341" s="113"/>
      <c r="N341" s="333">
        <v>1500</v>
      </c>
      <c r="O341" s="305">
        <v>2000</v>
      </c>
      <c r="P341" s="305">
        <v>2000</v>
      </c>
      <c r="Q341" s="378">
        <f t="shared" si="30"/>
        <v>1</v>
      </c>
      <c r="R341" s="4"/>
      <c r="S341" s="4"/>
    </row>
    <row r="342" spans="1:19" ht="12.75">
      <c r="A342" s="17" t="s">
        <v>311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111">
        <v>3223</v>
      </c>
      <c r="L342" s="112" t="s">
        <v>82</v>
      </c>
      <c r="M342" s="113"/>
      <c r="N342" s="333">
        <v>5000</v>
      </c>
      <c r="O342" s="305">
        <v>5000</v>
      </c>
      <c r="P342" s="305">
        <v>5000</v>
      </c>
      <c r="Q342" s="378">
        <f t="shared" si="30"/>
        <v>1</v>
      </c>
      <c r="R342" s="4"/>
      <c r="S342" s="4"/>
    </row>
    <row r="343" spans="1:19" ht="12.75" hidden="1">
      <c r="A343" s="17" t="s">
        <v>311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111">
        <v>3225</v>
      </c>
      <c r="L343" s="112" t="s">
        <v>184</v>
      </c>
      <c r="M343" s="113"/>
      <c r="N343" s="333">
        <v>0</v>
      </c>
      <c r="O343" s="305">
        <v>0</v>
      </c>
      <c r="P343" s="305">
        <v>0</v>
      </c>
      <c r="Q343" s="378" t="e">
        <f t="shared" si="30"/>
        <v>#DIV/0!</v>
      </c>
      <c r="R343" s="4"/>
      <c r="S343" s="4"/>
    </row>
    <row r="344" spans="1:19" ht="12.75">
      <c r="A344" s="17" t="s">
        <v>311</v>
      </c>
      <c r="B344" s="1">
        <v>1</v>
      </c>
      <c r="C344" s="1"/>
      <c r="D344" s="1"/>
      <c r="E344" s="1">
        <v>4</v>
      </c>
      <c r="F344" s="1"/>
      <c r="G344" s="1"/>
      <c r="H344" s="1"/>
      <c r="I344" s="1"/>
      <c r="J344" s="1">
        <v>560</v>
      </c>
      <c r="K344" s="214">
        <v>323</v>
      </c>
      <c r="L344" s="215" t="s">
        <v>8</v>
      </c>
      <c r="M344" s="216"/>
      <c r="N344" s="333">
        <f>N345+N346+N347</f>
        <v>5800</v>
      </c>
      <c r="O344" s="257">
        <f>O345+O346+O347</f>
        <v>7000</v>
      </c>
      <c r="P344" s="257">
        <f>P345+P346+P347</f>
        <v>7000</v>
      </c>
      <c r="Q344" s="378">
        <f t="shared" si="30"/>
        <v>1</v>
      </c>
      <c r="R344" s="4"/>
      <c r="S344" s="4"/>
    </row>
    <row r="345" spans="1:19" ht="12.75" hidden="1">
      <c r="A345" s="17" t="s">
        <v>311</v>
      </c>
      <c r="B345" s="1">
        <v>1</v>
      </c>
      <c r="C345" s="1"/>
      <c r="D345" s="1"/>
      <c r="E345" s="1">
        <v>4</v>
      </c>
      <c r="F345" s="1"/>
      <c r="G345" s="1"/>
      <c r="H345" s="1"/>
      <c r="I345" s="1"/>
      <c r="J345" s="1">
        <v>560</v>
      </c>
      <c r="K345" s="111">
        <v>3231</v>
      </c>
      <c r="L345" s="112" t="s">
        <v>192</v>
      </c>
      <c r="M345" s="113"/>
      <c r="N345" s="333">
        <v>0</v>
      </c>
      <c r="O345" s="305">
        <v>0</v>
      </c>
      <c r="P345" s="305">
        <v>0</v>
      </c>
      <c r="Q345" s="378" t="e">
        <f t="shared" si="30"/>
        <v>#DIV/0!</v>
      </c>
      <c r="R345" s="4"/>
      <c r="S345" s="4"/>
    </row>
    <row r="346" spans="1:19" ht="12.75">
      <c r="A346" s="17" t="s">
        <v>311</v>
      </c>
      <c r="B346" s="1">
        <v>1</v>
      </c>
      <c r="C346" s="1"/>
      <c r="D346" s="1"/>
      <c r="E346" s="1">
        <v>4</v>
      </c>
      <c r="F346" s="1"/>
      <c r="G346" s="1"/>
      <c r="H346" s="1"/>
      <c r="I346" s="1"/>
      <c r="J346" s="1">
        <v>560</v>
      </c>
      <c r="K346" s="75">
        <v>3236</v>
      </c>
      <c r="L346" s="76" t="s">
        <v>133</v>
      </c>
      <c r="M346" s="77"/>
      <c r="N346" s="332">
        <v>1100</v>
      </c>
      <c r="O346" s="305">
        <v>2000</v>
      </c>
      <c r="P346" s="305">
        <v>2000</v>
      </c>
      <c r="Q346" s="378">
        <f t="shared" si="30"/>
        <v>1</v>
      </c>
      <c r="R346" s="4"/>
      <c r="S346" s="4"/>
    </row>
    <row r="347" spans="1:19" ht="12.75">
      <c r="A347" s="17" t="s">
        <v>311</v>
      </c>
      <c r="B347" s="1">
        <v>1</v>
      </c>
      <c r="C347" s="1"/>
      <c r="D347" s="1"/>
      <c r="E347" s="1">
        <v>4</v>
      </c>
      <c r="F347" s="1"/>
      <c r="G347" s="1"/>
      <c r="H347" s="1"/>
      <c r="I347" s="1"/>
      <c r="J347" s="1">
        <v>560</v>
      </c>
      <c r="K347" s="75">
        <v>3237</v>
      </c>
      <c r="L347" s="76" t="s">
        <v>160</v>
      </c>
      <c r="M347" s="77"/>
      <c r="N347" s="332">
        <v>4700</v>
      </c>
      <c r="O347" s="305">
        <v>5000</v>
      </c>
      <c r="P347" s="305">
        <v>5000</v>
      </c>
      <c r="Q347" s="378">
        <f t="shared" si="30"/>
        <v>1</v>
      </c>
      <c r="R347" s="4"/>
      <c r="S347" s="4"/>
    </row>
    <row r="348" spans="1:19" ht="12.75" hidden="1">
      <c r="A348" s="17" t="s">
        <v>311</v>
      </c>
      <c r="B348" s="1">
        <v>1</v>
      </c>
      <c r="C348" s="1"/>
      <c r="D348" s="1"/>
      <c r="E348" s="1">
        <v>4</v>
      </c>
      <c r="F348" s="1"/>
      <c r="G348" s="1"/>
      <c r="H348" s="1"/>
      <c r="I348" s="1"/>
      <c r="J348" s="1">
        <v>560</v>
      </c>
      <c r="K348" s="74">
        <v>4</v>
      </c>
      <c r="L348" s="74" t="s">
        <v>2</v>
      </c>
      <c r="M348" s="74"/>
      <c r="N348" s="225">
        <f aca="true" t="shared" si="31" ref="N348:Q350">N349</f>
        <v>0</v>
      </c>
      <c r="O348" s="257">
        <f t="shared" si="31"/>
        <v>0</v>
      </c>
      <c r="P348" s="257">
        <f t="shared" si="31"/>
        <v>0</v>
      </c>
      <c r="Q348" s="378">
        <f t="shared" si="31"/>
        <v>0</v>
      </c>
      <c r="R348" s="4"/>
      <c r="S348" s="4"/>
    </row>
    <row r="349" spans="1:19" ht="12.75" hidden="1">
      <c r="A349" s="17" t="s">
        <v>311</v>
      </c>
      <c r="B349" s="1">
        <v>1</v>
      </c>
      <c r="C349" s="1"/>
      <c r="D349" s="1"/>
      <c r="E349" s="1">
        <v>4</v>
      </c>
      <c r="F349" s="1"/>
      <c r="G349" s="1"/>
      <c r="H349" s="1"/>
      <c r="I349" s="1"/>
      <c r="J349" s="1">
        <v>560</v>
      </c>
      <c r="K349" s="75">
        <v>42</v>
      </c>
      <c r="L349" s="75" t="s">
        <v>185</v>
      </c>
      <c r="M349" s="75"/>
      <c r="N349" s="225">
        <f t="shared" si="31"/>
        <v>0</v>
      </c>
      <c r="O349" s="305">
        <f t="shared" si="31"/>
        <v>0</v>
      </c>
      <c r="P349" s="305">
        <f t="shared" si="31"/>
        <v>0</v>
      </c>
      <c r="Q349" s="381">
        <f t="shared" si="31"/>
        <v>0</v>
      </c>
      <c r="R349" s="4"/>
      <c r="S349" s="4"/>
    </row>
    <row r="350" spans="1:19" ht="12.75" hidden="1">
      <c r="A350" s="17" t="s">
        <v>311</v>
      </c>
      <c r="B350" s="1">
        <v>1</v>
      </c>
      <c r="C350" s="1"/>
      <c r="D350" s="1"/>
      <c r="E350" s="1">
        <v>4</v>
      </c>
      <c r="F350" s="1"/>
      <c r="G350" s="1"/>
      <c r="H350" s="1"/>
      <c r="I350" s="1"/>
      <c r="J350" s="1">
        <v>560</v>
      </c>
      <c r="K350" s="214">
        <v>422</v>
      </c>
      <c r="L350" s="215" t="s">
        <v>15</v>
      </c>
      <c r="M350" s="216"/>
      <c r="N350" s="334">
        <f t="shared" si="31"/>
        <v>0</v>
      </c>
      <c r="O350" s="263">
        <f t="shared" si="31"/>
        <v>0</v>
      </c>
      <c r="P350" s="263">
        <f t="shared" si="31"/>
        <v>0</v>
      </c>
      <c r="Q350" s="386">
        <f t="shared" si="31"/>
        <v>0</v>
      </c>
      <c r="R350" s="4"/>
      <c r="S350" s="4"/>
    </row>
    <row r="351" spans="1:19" ht="13.5" hidden="1" thickBot="1">
      <c r="A351" s="17" t="s">
        <v>311</v>
      </c>
      <c r="B351" s="1">
        <v>1</v>
      </c>
      <c r="C351" s="1"/>
      <c r="D351" s="1"/>
      <c r="E351" s="1">
        <v>4</v>
      </c>
      <c r="F351" s="1"/>
      <c r="G351" s="1"/>
      <c r="H351" s="1"/>
      <c r="I351" s="1"/>
      <c r="J351" s="1">
        <v>560</v>
      </c>
      <c r="K351" s="114">
        <v>4227</v>
      </c>
      <c r="L351" s="115" t="s">
        <v>186</v>
      </c>
      <c r="M351" s="116"/>
      <c r="N351" s="335">
        <v>0</v>
      </c>
      <c r="O351" s="310">
        <v>0</v>
      </c>
      <c r="P351" s="310">
        <v>0</v>
      </c>
      <c r="Q351" s="387">
        <v>0</v>
      </c>
      <c r="R351" s="4"/>
      <c r="S351" s="4"/>
    </row>
    <row r="352" spans="1:19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34"/>
      <c r="L352" s="34" t="s">
        <v>123</v>
      </c>
      <c r="M352" s="34"/>
      <c r="N352" s="336">
        <f>N328+N348</f>
        <v>144000</v>
      </c>
      <c r="O352" s="264">
        <f>O328+O348</f>
        <v>165900</v>
      </c>
      <c r="P352" s="264">
        <f>P328+P348</f>
        <v>165900</v>
      </c>
      <c r="Q352" s="358">
        <f>P352/O352</f>
        <v>1</v>
      </c>
      <c r="R352" s="4"/>
      <c r="S352" s="4"/>
    </row>
    <row r="353" spans="1:19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36"/>
      <c r="L353" s="36"/>
      <c r="M353" s="36"/>
      <c r="N353" s="315"/>
      <c r="O353" s="249"/>
      <c r="P353" s="249"/>
      <c r="Q353" s="359"/>
      <c r="R353" s="4"/>
      <c r="S353" s="4"/>
    </row>
    <row r="354" spans="1:19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50" t="s">
        <v>313</v>
      </c>
      <c r="L354" s="550" t="s">
        <v>314</v>
      </c>
      <c r="M354" s="510"/>
      <c r="N354" s="100"/>
      <c r="O354" s="253"/>
      <c r="P354" s="253"/>
      <c r="Q354" s="366"/>
      <c r="R354" s="4"/>
      <c r="S354" s="4"/>
    </row>
    <row r="355" spans="1:19" ht="12.75">
      <c r="A355" s="18" t="s">
        <v>315</v>
      </c>
      <c r="B355" s="6"/>
      <c r="C355" s="6"/>
      <c r="D355" s="6"/>
      <c r="E355" s="6"/>
      <c r="F355" s="6"/>
      <c r="G355" s="6"/>
      <c r="H355" s="6"/>
      <c r="I355" s="6"/>
      <c r="J355" s="6">
        <v>640</v>
      </c>
      <c r="K355" s="48" t="s">
        <v>26</v>
      </c>
      <c r="L355" s="18" t="s">
        <v>100</v>
      </c>
      <c r="M355" s="48"/>
      <c r="N355" s="119"/>
      <c r="O355" s="250"/>
      <c r="P355" s="250"/>
      <c r="Q355" s="361"/>
      <c r="R355" s="4"/>
      <c r="S355" s="4"/>
    </row>
    <row r="356" spans="1:19" ht="12.75">
      <c r="A356" s="17" t="s">
        <v>316</v>
      </c>
      <c r="B356" s="1">
        <v>1</v>
      </c>
      <c r="C356" s="1"/>
      <c r="D356" s="1">
        <v>3</v>
      </c>
      <c r="E356" s="1"/>
      <c r="F356" s="1">
        <v>5</v>
      </c>
      <c r="G356" s="1"/>
      <c r="H356" s="1"/>
      <c r="I356" s="1"/>
      <c r="J356" s="1">
        <v>640</v>
      </c>
      <c r="K356" s="74">
        <v>3</v>
      </c>
      <c r="L356" s="74" t="s">
        <v>1</v>
      </c>
      <c r="M356" s="74"/>
      <c r="N356" s="225">
        <f>N357</f>
        <v>500000</v>
      </c>
      <c r="O356" s="257">
        <f>O357</f>
        <v>500000</v>
      </c>
      <c r="P356" s="257">
        <f>P357</f>
        <v>500000</v>
      </c>
      <c r="Q356" s="378">
        <f aca="true" t="shared" si="32" ref="Q356:Q362">P356/O356</f>
        <v>1</v>
      </c>
      <c r="R356" s="4"/>
      <c r="S356" s="4"/>
    </row>
    <row r="357" spans="1:19" ht="12.75">
      <c r="A357" s="17" t="s">
        <v>316</v>
      </c>
      <c r="B357" s="1">
        <v>1</v>
      </c>
      <c r="C357" s="1"/>
      <c r="D357" s="1">
        <v>3</v>
      </c>
      <c r="E357" s="1"/>
      <c r="F357" s="1">
        <v>5</v>
      </c>
      <c r="G357" s="1"/>
      <c r="H357" s="1"/>
      <c r="I357" s="1"/>
      <c r="J357" s="1">
        <v>640</v>
      </c>
      <c r="K357" s="75">
        <v>32</v>
      </c>
      <c r="L357" s="76" t="s">
        <v>6</v>
      </c>
      <c r="M357" s="77"/>
      <c r="N357" s="225">
        <f>N358+N360</f>
        <v>500000</v>
      </c>
      <c r="O357" s="305">
        <f>O358+O360</f>
        <v>500000</v>
      </c>
      <c r="P357" s="305">
        <f>P358+P360</f>
        <v>500000</v>
      </c>
      <c r="Q357" s="378">
        <f t="shared" si="32"/>
        <v>1</v>
      </c>
      <c r="R357" s="4"/>
      <c r="S357" s="4"/>
    </row>
    <row r="358" spans="1:19" ht="12.75">
      <c r="A358" s="17" t="s">
        <v>316</v>
      </c>
      <c r="B358" s="1">
        <v>1</v>
      </c>
      <c r="C358" s="1"/>
      <c r="D358" s="1">
        <v>3</v>
      </c>
      <c r="E358" s="1"/>
      <c r="F358" s="1">
        <v>5</v>
      </c>
      <c r="G358" s="1"/>
      <c r="H358" s="1"/>
      <c r="I358" s="1"/>
      <c r="J358" s="1">
        <v>640</v>
      </c>
      <c r="K358" s="86">
        <v>322</v>
      </c>
      <c r="L358" s="221" t="s">
        <v>27</v>
      </c>
      <c r="M358" s="222"/>
      <c r="N358" s="225">
        <f>N359</f>
        <v>350000</v>
      </c>
      <c r="O358" s="257">
        <f>O359</f>
        <v>350000</v>
      </c>
      <c r="P358" s="257">
        <f>P359</f>
        <v>350000</v>
      </c>
      <c r="Q358" s="378">
        <f t="shared" si="32"/>
        <v>1</v>
      </c>
      <c r="R358" s="4"/>
      <c r="S358" s="4"/>
    </row>
    <row r="359" spans="1:19" ht="12.75">
      <c r="A359" s="17" t="s">
        <v>316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640</v>
      </c>
      <c r="K359" s="75">
        <v>3223</v>
      </c>
      <c r="L359" s="76" t="s">
        <v>82</v>
      </c>
      <c r="M359" s="77"/>
      <c r="N359" s="225">
        <v>350000</v>
      </c>
      <c r="O359" s="305">
        <v>350000</v>
      </c>
      <c r="P359" s="305">
        <v>350000</v>
      </c>
      <c r="Q359" s="378">
        <f t="shared" si="32"/>
        <v>1</v>
      </c>
      <c r="R359" s="4"/>
      <c r="S359" s="4"/>
    </row>
    <row r="360" spans="1:19" ht="12.75">
      <c r="A360" s="17" t="s">
        <v>316</v>
      </c>
      <c r="B360" s="1">
        <v>1</v>
      </c>
      <c r="C360" s="1"/>
      <c r="D360" s="1">
        <v>3</v>
      </c>
      <c r="E360" s="1"/>
      <c r="F360" s="1">
        <v>5</v>
      </c>
      <c r="G360" s="1"/>
      <c r="H360" s="1"/>
      <c r="I360" s="1"/>
      <c r="J360" s="1">
        <v>640</v>
      </c>
      <c r="K360" s="86">
        <v>323</v>
      </c>
      <c r="L360" s="221" t="s">
        <v>8</v>
      </c>
      <c r="M360" s="222"/>
      <c r="N360" s="225">
        <f>N361</f>
        <v>150000</v>
      </c>
      <c r="O360" s="257">
        <f>O361</f>
        <v>150000</v>
      </c>
      <c r="P360" s="257">
        <f>P361</f>
        <v>150000</v>
      </c>
      <c r="Q360" s="378">
        <f t="shared" si="32"/>
        <v>1</v>
      </c>
      <c r="R360" s="4"/>
      <c r="S360" s="4"/>
    </row>
    <row r="361" spans="1:19" ht="12.75">
      <c r="A361" s="17" t="s">
        <v>316</v>
      </c>
      <c r="B361" s="1">
        <v>1</v>
      </c>
      <c r="C361" s="1"/>
      <c r="D361" s="1">
        <v>3</v>
      </c>
      <c r="E361" s="1"/>
      <c r="F361" s="1">
        <v>5</v>
      </c>
      <c r="G361" s="1"/>
      <c r="H361" s="1"/>
      <c r="I361" s="1"/>
      <c r="J361" s="1">
        <v>640</v>
      </c>
      <c r="K361" s="75">
        <v>3232</v>
      </c>
      <c r="L361" s="75" t="s">
        <v>101</v>
      </c>
      <c r="M361" s="75"/>
      <c r="N361" s="225">
        <v>150000</v>
      </c>
      <c r="O361" s="305">
        <v>150000</v>
      </c>
      <c r="P361" s="305">
        <v>150000</v>
      </c>
      <c r="Q361" s="378">
        <f t="shared" si="32"/>
        <v>1</v>
      </c>
      <c r="R361" s="4"/>
      <c r="S361" s="4"/>
    </row>
    <row r="362" spans="1:19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52"/>
      <c r="L362" s="531" t="s">
        <v>123</v>
      </c>
      <c r="M362" s="563"/>
      <c r="N362" s="318">
        <f>N356</f>
        <v>500000</v>
      </c>
      <c r="O362" s="254">
        <f>O356</f>
        <v>500000</v>
      </c>
      <c r="P362" s="254">
        <f>P356</f>
        <v>500000</v>
      </c>
      <c r="Q362" s="369">
        <f t="shared" si="32"/>
        <v>1</v>
      </c>
      <c r="R362" s="4"/>
      <c r="S362" s="4"/>
    </row>
    <row r="363" spans="1:19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36"/>
      <c r="L363" s="46"/>
      <c r="M363" s="117"/>
      <c r="N363" s="315"/>
      <c r="O363" s="249"/>
      <c r="P363" s="249"/>
      <c r="Q363" s="359"/>
      <c r="R363" s="4"/>
      <c r="S363" s="4"/>
    </row>
    <row r="364" spans="1:19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50" t="s">
        <v>317</v>
      </c>
      <c r="L364" s="550" t="s">
        <v>385</v>
      </c>
      <c r="M364" s="510"/>
      <c r="N364" s="100"/>
      <c r="O364" s="253"/>
      <c r="P364" s="253"/>
      <c r="Q364" s="366"/>
      <c r="R364" s="4"/>
      <c r="S364" s="4"/>
    </row>
    <row r="365" spans="1:19" ht="12.75">
      <c r="A365" s="18" t="s">
        <v>318</v>
      </c>
      <c r="B365" s="6"/>
      <c r="C365" s="6"/>
      <c r="D365" s="6"/>
      <c r="E365" s="6"/>
      <c r="F365" s="6"/>
      <c r="G365" s="6"/>
      <c r="H365" s="6"/>
      <c r="I365" s="6"/>
      <c r="J365" s="6">
        <v>520</v>
      </c>
      <c r="K365" s="48" t="s">
        <v>56</v>
      </c>
      <c r="L365" s="18" t="s">
        <v>102</v>
      </c>
      <c r="M365" s="48"/>
      <c r="N365" s="119"/>
      <c r="O365" s="250"/>
      <c r="P365" s="250"/>
      <c r="Q365" s="361"/>
      <c r="R365" s="4"/>
      <c r="S365" s="4"/>
    </row>
    <row r="366" spans="1:19" ht="12.75">
      <c r="A366" s="17" t="s">
        <v>319</v>
      </c>
      <c r="B366" s="1">
        <v>1</v>
      </c>
      <c r="C366" s="1"/>
      <c r="D366" s="1">
        <v>3</v>
      </c>
      <c r="E366" s="1"/>
      <c r="F366" s="1">
        <v>5</v>
      </c>
      <c r="G366" s="1"/>
      <c r="H366" s="1"/>
      <c r="I366" s="1"/>
      <c r="J366" s="1">
        <v>520</v>
      </c>
      <c r="K366" s="74">
        <v>3</v>
      </c>
      <c r="L366" s="74" t="s">
        <v>1</v>
      </c>
      <c r="M366" s="74"/>
      <c r="N366" s="225">
        <f aca="true" t="shared" si="33" ref="N366:P367">N367</f>
        <v>55000</v>
      </c>
      <c r="O366" s="257">
        <f t="shared" si="33"/>
        <v>80000</v>
      </c>
      <c r="P366" s="257">
        <f t="shared" si="33"/>
        <v>80000</v>
      </c>
      <c r="Q366" s="378">
        <f aca="true" t="shared" si="34" ref="Q366:Q372">P366/O366</f>
        <v>1</v>
      </c>
      <c r="R366" s="4"/>
      <c r="S366" s="4"/>
    </row>
    <row r="367" spans="1:19" ht="12.75">
      <c r="A367" s="17" t="s">
        <v>319</v>
      </c>
      <c r="B367" s="1">
        <v>1</v>
      </c>
      <c r="C367" s="1"/>
      <c r="D367" s="1">
        <v>3</v>
      </c>
      <c r="E367" s="1"/>
      <c r="F367" s="1">
        <v>5</v>
      </c>
      <c r="G367" s="1"/>
      <c r="H367" s="1"/>
      <c r="I367" s="1"/>
      <c r="J367" s="1">
        <v>520</v>
      </c>
      <c r="K367" s="75">
        <v>32</v>
      </c>
      <c r="L367" s="76" t="s">
        <v>6</v>
      </c>
      <c r="M367" s="77"/>
      <c r="N367" s="225">
        <f t="shared" si="33"/>
        <v>55000</v>
      </c>
      <c r="O367" s="305">
        <f t="shared" si="33"/>
        <v>80000</v>
      </c>
      <c r="P367" s="305">
        <f t="shared" si="33"/>
        <v>80000</v>
      </c>
      <c r="Q367" s="378">
        <f t="shared" si="34"/>
        <v>1</v>
      </c>
      <c r="R367" s="4"/>
      <c r="S367" s="4"/>
    </row>
    <row r="368" spans="1:19" ht="12.75">
      <c r="A368" s="17" t="s">
        <v>319</v>
      </c>
      <c r="B368" s="1">
        <v>1</v>
      </c>
      <c r="C368" s="1"/>
      <c r="D368" s="1">
        <v>3</v>
      </c>
      <c r="E368" s="1"/>
      <c r="F368" s="1">
        <v>5</v>
      </c>
      <c r="G368" s="1"/>
      <c r="H368" s="1"/>
      <c r="I368" s="1"/>
      <c r="J368" s="1">
        <v>520</v>
      </c>
      <c r="K368" s="86">
        <v>323</v>
      </c>
      <c r="L368" s="221" t="s">
        <v>8</v>
      </c>
      <c r="M368" s="222"/>
      <c r="N368" s="225">
        <f>N369+N370+N371</f>
        <v>55000</v>
      </c>
      <c r="O368" s="257">
        <f>O369+O370+O371</f>
        <v>80000</v>
      </c>
      <c r="P368" s="257">
        <f>P369+P370+P371</f>
        <v>80000</v>
      </c>
      <c r="Q368" s="378">
        <f t="shared" si="34"/>
        <v>1</v>
      </c>
      <c r="R368" s="4"/>
      <c r="S368" s="4"/>
    </row>
    <row r="369" spans="1:19" ht="12.75">
      <c r="A369" s="17" t="s">
        <v>319</v>
      </c>
      <c r="B369" s="1">
        <v>1</v>
      </c>
      <c r="C369" s="1"/>
      <c r="D369" s="1">
        <v>3</v>
      </c>
      <c r="E369" s="1"/>
      <c r="F369" s="1">
        <v>5</v>
      </c>
      <c r="G369" s="1"/>
      <c r="H369" s="1"/>
      <c r="I369" s="1"/>
      <c r="J369" s="1">
        <v>520</v>
      </c>
      <c r="K369" s="75">
        <v>3234</v>
      </c>
      <c r="L369" s="75" t="s">
        <v>103</v>
      </c>
      <c r="M369" s="75"/>
      <c r="N369" s="225">
        <v>25000</v>
      </c>
      <c r="O369" s="305">
        <v>50000</v>
      </c>
      <c r="P369" s="305">
        <v>50000</v>
      </c>
      <c r="Q369" s="378">
        <f t="shared" si="34"/>
        <v>1</v>
      </c>
      <c r="R369" s="4"/>
      <c r="S369" s="4"/>
    </row>
    <row r="370" spans="1:19" ht="12.75">
      <c r="A370" s="17" t="s">
        <v>319</v>
      </c>
      <c r="B370" s="1">
        <v>1</v>
      </c>
      <c r="C370" s="1"/>
      <c r="D370" s="1">
        <v>3</v>
      </c>
      <c r="E370" s="1"/>
      <c r="F370" s="1">
        <v>5</v>
      </c>
      <c r="G370" s="1"/>
      <c r="H370" s="1"/>
      <c r="I370" s="1"/>
      <c r="J370" s="1">
        <v>520</v>
      </c>
      <c r="K370" s="75">
        <v>3234</v>
      </c>
      <c r="L370" s="75" t="s">
        <v>187</v>
      </c>
      <c r="M370" s="75"/>
      <c r="N370" s="225">
        <v>10000</v>
      </c>
      <c r="O370" s="305">
        <v>10000</v>
      </c>
      <c r="P370" s="305">
        <v>10000</v>
      </c>
      <c r="Q370" s="378">
        <f t="shared" si="34"/>
        <v>1</v>
      </c>
      <c r="R370" s="4"/>
      <c r="S370" s="4"/>
    </row>
    <row r="371" spans="1:19" ht="13.5" thickBot="1">
      <c r="A371" s="17" t="s">
        <v>319</v>
      </c>
      <c r="B371" s="1">
        <v>1</v>
      </c>
      <c r="C371" s="1"/>
      <c r="D371" s="1">
        <v>3</v>
      </c>
      <c r="E371" s="1"/>
      <c r="F371" s="1">
        <v>5</v>
      </c>
      <c r="G371" s="1"/>
      <c r="H371" s="1"/>
      <c r="I371" s="1"/>
      <c r="J371" s="1">
        <v>520</v>
      </c>
      <c r="K371" s="103">
        <v>3234</v>
      </c>
      <c r="L371" s="103" t="s">
        <v>551</v>
      </c>
      <c r="M371" s="103"/>
      <c r="N371" s="331">
        <v>20000</v>
      </c>
      <c r="O371" s="305">
        <v>20000</v>
      </c>
      <c r="P371" s="305">
        <v>20000</v>
      </c>
      <c r="Q371" s="378">
        <f t="shared" si="34"/>
        <v>1</v>
      </c>
      <c r="R371" s="4"/>
      <c r="S371" s="4"/>
    </row>
    <row r="372" spans="1:19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71"/>
      <c r="L372" s="71" t="s">
        <v>123</v>
      </c>
      <c r="M372" s="71"/>
      <c r="N372" s="325">
        <f>N366</f>
        <v>55000</v>
      </c>
      <c r="O372" s="256">
        <f>O366</f>
        <v>80000</v>
      </c>
      <c r="P372" s="256">
        <f>P366</f>
        <v>80000</v>
      </c>
      <c r="Q372" s="377">
        <f t="shared" si="34"/>
        <v>1</v>
      </c>
      <c r="R372" s="4"/>
      <c r="S372" s="4"/>
    </row>
    <row r="373" spans="1:1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84"/>
      <c r="L373" s="84"/>
      <c r="M373" s="84"/>
      <c r="N373" s="328"/>
      <c r="O373" s="259"/>
      <c r="P373" s="259"/>
      <c r="Q373" s="379"/>
      <c r="R373" s="4"/>
      <c r="S373" s="4"/>
    </row>
    <row r="374" spans="1:19" ht="12.75">
      <c r="A374" s="18" t="s">
        <v>320</v>
      </c>
      <c r="B374" s="6"/>
      <c r="C374" s="6"/>
      <c r="D374" s="6"/>
      <c r="E374" s="6"/>
      <c r="F374" s="6"/>
      <c r="G374" s="6"/>
      <c r="H374" s="6"/>
      <c r="I374" s="6"/>
      <c r="J374" s="6">
        <v>630</v>
      </c>
      <c r="K374" s="48" t="s">
        <v>56</v>
      </c>
      <c r="L374" s="552" t="s">
        <v>321</v>
      </c>
      <c r="M374" s="552"/>
      <c r="N374" s="119"/>
      <c r="O374" s="250"/>
      <c r="P374" s="250"/>
      <c r="Q374" s="361"/>
      <c r="R374" s="4"/>
      <c r="S374" s="4"/>
    </row>
    <row r="375" spans="1:19" ht="12.75">
      <c r="A375" s="17" t="s">
        <v>320</v>
      </c>
      <c r="B375" s="4">
        <v>1</v>
      </c>
      <c r="C375" s="4"/>
      <c r="D375" s="4">
        <v>3</v>
      </c>
      <c r="E375" s="4"/>
      <c r="F375" s="4">
        <v>5</v>
      </c>
      <c r="G375" s="4"/>
      <c r="H375" s="4"/>
      <c r="I375" s="4"/>
      <c r="J375" s="4">
        <v>630</v>
      </c>
      <c r="K375" s="74">
        <v>3</v>
      </c>
      <c r="L375" s="74" t="s">
        <v>1</v>
      </c>
      <c r="M375" s="74"/>
      <c r="N375" s="225">
        <f aca="true" t="shared" si="35" ref="N375:P377">N376</f>
        <v>20000</v>
      </c>
      <c r="O375" s="257">
        <f t="shared" si="35"/>
        <v>20000</v>
      </c>
      <c r="P375" s="257">
        <f t="shared" si="35"/>
        <v>20000</v>
      </c>
      <c r="Q375" s="378">
        <f>P375/O375</f>
        <v>1</v>
      </c>
      <c r="R375" s="4"/>
      <c r="S375" s="4"/>
    </row>
    <row r="376" spans="1:19" ht="12.75">
      <c r="A376" s="17" t="s">
        <v>320</v>
      </c>
      <c r="B376" s="4">
        <v>1</v>
      </c>
      <c r="C376" s="4"/>
      <c r="D376" s="4">
        <v>3</v>
      </c>
      <c r="E376" s="4"/>
      <c r="F376" s="4">
        <v>5</v>
      </c>
      <c r="G376" s="4"/>
      <c r="H376" s="4"/>
      <c r="I376" s="4"/>
      <c r="J376" s="4">
        <v>630</v>
      </c>
      <c r="K376" s="75">
        <v>32</v>
      </c>
      <c r="L376" s="76" t="s">
        <v>6</v>
      </c>
      <c r="M376" s="77"/>
      <c r="N376" s="225">
        <f t="shared" si="35"/>
        <v>20000</v>
      </c>
      <c r="O376" s="305">
        <f t="shared" si="35"/>
        <v>20000</v>
      </c>
      <c r="P376" s="305">
        <f t="shared" si="35"/>
        <v>20000</v>
      </c>
      <c r="Q376" s="378">
        <f>P376/O376</f>
        <v>1</v>
      </c>
      <c r="R376" s="4"/>
      <c r="S376" s="4"/>
    </row>
    <row r="377" spans="1:19" ht="12.75">
      <c r="A377" s="17" t="s">
        <v>320</v>
      </c>
      <c r="B377" s="4">
        <v>1</v>
      </c>
      <c r="C377" s="4"/>
      <c r="D377" s="4">
        <v>3</v>
      </c>
      <c r="E377" s="4"/>
      <c r="F377" s="4">
        <v>5</v>
      </c>
      <c r="G377" s="4"/>
      <c r="H377" s="4"/>
      <c r="I377" s="4"/>
      <c r="J377" s="4">
        <v>630</v>
      </c>
      <c r="K377" s="86">
        <v>323</v>
      </c>
      <c r="L377" s="221" t="s">
        <v>8</v>
      </c>
      <c r="M377" s="222"/>
      <c r="N377" s="225">
        <f t="shared" si="35"/>
        <v>20000</v>
      </c>
      <c r="O377" s="257">
        <f t="shared" si="35"/>
        <v>20000</v>
      </c>
      <c r="P377" s="257">
        <f t="shared" si="35"/>
        <v>20000</v>
      </c>
      <c r="Q377" s="378">
        <f>P377/O377</f>
        <v>1</v>
      </c>
      <c r="R377" s="4"/>
      <c r="S377" s="4"/>
    </row>
    <row r="378" spans="1:19" ht="13.5" thickBot="1">
      <c r="A378" s="17" t="s">
        <v>320</v>
      </c>
      <c r="B378" s="4">
        <v>1</v>
      </c>
      <c r="C378" s="4"/>
      <c r="D378" s="4">
        <v>3</v>
      </c>
      <c r="E378" s="4"/>
      <c r="F378" s="4">
        <v>5</v>
      </c>
      <c r="G378" s="4"/>
      <c r="H378" s="4"/>
      <c r="I378" s="4"/>
      <c r="J378" s="4">
        <v>630</v>
      </c>
      <c r="K378" s="75">
        <v>3232</v>
      </c>
      <c r="L378" s="75" t="s">
        <v>105</v>
      </c>
      <c r="M378" s="75"/>
      <c r="N378" s="225">
        <v>20000</v>
      </c>
      <c r="O378" s="305">
        <v>20000</v>
      </c>
      <c r="P378" s="305">
        <v>20000</v>
      </c>
      <c r="Q378" s="378">
        <f>P378/O378</f>
        <v>1</v>
      </c>
      <c r="R378" s="4"/>
      <c r="S378" s="4"/>
    </row>
    <row r="379" spans="1:19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71"/>
      <c r="L379" s="71" t="s">
        <v>123</v>
      </c>
      <c r="M379" s="71"/>
      <c r="N379" s="325">
        <f>N375</f>
        <v>20000</v>
      </c>
      <c r="O379" s="256">
        <f>O375</f>
        <v>20000</v>
      </c>
      <c r="P379" s="256">
        <f>P375</f>
        <v>20000</v>
      </c>
      <c r="Q379" s="377">
        <f>P379/O379</f>
        <v>1</v>
      </c>
      <c r="R379" s="4"/>
      <c r="S379" s="4"/>
    </row>
    <row r="380" spans="1:19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36"/>
      <c r="L380" s="36"/>
      <c r="M380" s="36"/>
      <c r="N380" s="315"/>
      <c r="O380" s="249"/>
      <c r="P380" s="249"/>
      <c r="Q380" s="359"/>
      <c r="R380" s="4"/>
      <c r="S380" s="4"/>
    </row>
    <row r="381" spans="1:19" ht="12.75">
      <c r="A381" s="18" t="s">
        <v>323</v>
      </c>
      <c r="B381" s="6"/>
      <c r="C381" s="6"/>
      <c r="D381" s="6"/>
      <c r="E381" s="6"/>
      <c r="F381" s="6"/>
      <c r="G381" s="6"/>
      <c r="H381" s="6"/>
      <c r="I381" s="6"/>
      <c r="J381" s="6"/>
      <c r="K381" s="50" t="s">
        <v>325</v>
      </c>
      <c r="L381" s="50" t="s">
        <v>322</v>
      </c>
      <c r="M381" s="106"/>
      <c r="N381" s="100"/>
      <c r="O381" s="253"/>
      <c r="P381" s="253"/>
      <c r="Q381" s="366"/>
      <c r="R381" s="4"/>
      <c r="S381" s="4"/>
    </row>
    <row r="382" spans="1:19" ht="12.75">
      <c r="A382" s="18" t="s">
        <v>324</v>
      </c>
      <c r="B382" s="6"/>
      <c r="C382" s="6"/>
      <c r="D382" s="6"/>
      <c r="E382" s="6"/>
      <c r="F382" s="6"/>
      <c r="G382" s="6"/>
      <c r="H382" s="6"/>
      <c r="I382" s="6"/>
      <c r="J382" s="6">
        <v>510</v>
      </c>
      <c r="K382" s="48" t="s">
        <v>336</v>
      </c>
      <c r="L382" s="18" t="s">
        <v>104</v>
      </c>
      <c r="M382" s="48"/>
      <c r="N382" s="119"/>
      <c r="O382" s="250"/>
      <c r="P382" s="250"/>
      <c r="Q382" s="361"/>
      <c r="R382" s="4"/>
      <c r="S382" s="4"/>
    </row>
    <row r="383" spans="1:19" ht="12.75">
      <c r="A383" s="17" t="s">
        <v>324</v>
      </c>
      <c r="B383" s="1"/>
      <c r="C383" s="1"/>
      <c r="D383" s="1"/>
      <c r="E383" s="1"/>
      <c r="F383" s="1">
        <v>5</v>
      </c>
      <c r="G383" s="1"/>
      <c r="H383" s="1"/>
      <c r="I383" s="1"/>
      <c r="J383" s="1">
        <v>510</v>
      </c>
      <c r="K383" s="74">
        <v>4</v>
      </c>
      <c r="L383" s="74" t="s">
        <v>2</v>
      </c>
      <c r="M383" s="74"/>
      <c r="N383" s="225">
        <f>N384</f>
        <v>0</v>
      </c>
      <c r="O383" s="257">
        <f>O384</f>
        <v>30000</v>
      </c>
      <c r="P383" s="257">
        <f>P384</f>
        <v>30000</v>
      </c>
      <c r="Q383" s="378">
        <f>P383/O383</f>
        <v>1</v>
      </c>
      <c r="R383" s="4"/>
      <c r="S383" s="4"/>
    </row>
    <row r="384" spans="1:19" ht="12.75">
      <c r="A384" s="17" t="s">
        <v>324</v>
      </c>
      <c r="B384" s="1"/>
      <c r="C384" s="1"/>
      <c r="D384" s="1"/>
      <c r="E384" s="1"/>
      <c r="F384" s="1">
        <v>5</v>
      </c>
      <c r="G384" s="1"/>
      <c r="H384" s="1"/>
      <c r="I384" s="1"/>
      <c r="J384" s="1">
        <v>510</v>
      </c>
      <c r="K384" s="75">
        <v>42</v>
      </c>
      <c r="L384" s="75" t="s">
        <v>29</v>
      </c>
      <c r="M384" s="75"/>
      <c r="N384" s="225">
        <f>N385+N391</f>
        <v>0</v>
      </c>
      <c r="O384" s="305">
        <f>O385+O391</f>
        <v>30000</v>
      </c>
      <c r="P384" s="305">
        <f>P385+P391</f>
        <v>30000</v>
      </c>
      <c r="Q384" s="378">
        <f aca="true" t="shared" si="36" ref="Q384:Q389">P384/O384</f>
        <v>1</v>
      </c>
      <c r="R384" s="4"/>
      <c r="S384" s="4"/>
    </row>
    <row r="385" spans="1:19" ht="12.75">
      <c r="A385" s="17" t="s">
        <v>324</v>
      </c>
      <c r="B385" s="1"/>
      <c r="C385" s="1"/>
      <c r="D385" s="1"/>
      <c r="E385" s="1"/>
      <c r="F385" s="1">
        <v>5</v>
      </c>
      <c r="G385" s="1"/>
      <c r="H385" s="1"/>
      <c r="I385" s="1"/>
      <c r="J385" s="1">
        <v>510</v>
      </c>
      <c r="K385" s="86">
        <v>422</v>
      </c>
      <c r="L385" s="86" t="s">
        <v>15</v>
      </c>
      <c r="M385" s="86"/>
      <c r="N385" s="225">
        <f>N386+N387+N388+N389+N390</f>
        <v>0</v>
      </c>
      <c r="O385" s="257">
        <f>O386+O387+O388+O389+O390</f>
        <v>30000</v>
      </c>
      <c r="P385" s="257">
        <f>P386+P387+P388+P389+P390</f>
        <v>30000</v>
      </c>
      <c r="Q385" s="378">
        <f t="shared" si="36"/>
        <v>1</v>
      </c>
      <c r="R385" s="4"/>
      <c r="S385" s="4"/>
    </row>
    <row r="386" spans="1:19" ht="12.75" hidden="1">
      <c r="A386" s="17" t="s">
        <v>324</v>
      </c>
      <c r="B386" s="1"/>
      <c r="C386" s="1"/>
      <c r="D386" s="1"/>
      <c r="E386" s="1"/>
      <c r="F386" s="1">
        <v>5</v>
      </c>
      <c r="G386" s="1"/>
      <c r="H386" s="1"/>
      <c r="I386" s="1"/>
      <c r="J386" s="1">
        <v>510</v>
      </c>
      <c r="K386" s="75">
        <v>4227</v>
      </c>
      <c r="L386" s="75" t="s">
        <v>154</v>
      </c>
      <c r="M386" s="75"/>
      <c r="N386" s="225">
        <v>0</v>
      </c>
      <c r="O386" s="305">
        <v>0</v>
      </c>
      <c r="P386" s="305">
        <v>0</v>
      </c>
      <c r="Q386" s="378" t="e">
        <f t="shared" si="36"/>
        <v>#DIV/0!</v>
      </c>
      <c r="R386" s="4"/>
      <c r="S386" s="4"/>
    </row>
    <row r="387" spans="1:19" ht="12.75">
      <c r="A387" s="17" t="s">
        <v>324</v>
      </c>
      <c r="B387" s="1"/>
      <c r="C387" s="1"/>
      <c r="D387" s="1"/>
      <c r="E387" s="1"/>
      <c r="F387" s="1">
        <v>5</v>
      </c>
      <c r="G387" s="1"/>
      <c r="H387" s="1"/>
      <c r="I387" s="1"/>
      <c r="J387" s="1">
        <v>510</v>
      </c>
      <c r="K387" s="75">
        <v>4227</v>
      </c>
      <c r="L387" s="75" t="s">
        <v>159</v>
      </c>
      <c r="M387" s="75"/>
      <c r="N387" s="225">
        <v>0</v>
      </c>
      <c r="O387" s="305">
        <v>20000</v>
      </c>
      <c r="P387" s="305">
        <v>20000</v>
      </c>
      <c r="Q387" s="378">
        <f t="shared" si="36"/>
        <v>1</v>
      </c>
      <c r="R387" s="4"/>
      <c r="S387" s="4"/>
    </row>
    <row r="388" spans="1:19" ht="12.75" hidden="1">
      <c r="A388" s="17" t="s">
        <v>324</v>
      </c>
      <c r="B388" s="1"/>
      <c r="C388" s="1"/>
      <c r="D388" s="1"/>
      <c r="E388" s="1"/>
      <c r="F388" s="1">
        <v>5</v>
      </c>
      <c r="G388" s="1"/>
      <c r="H388" s="1"/>
      <c r="I388" s="1"/>
      <c r="J388" s="1">
        <v>510</v>
      </c>
      <c r="K388" s="75">
        <v>4227</v>
      </c>
      <c r="L388" s="75" t="s">
        <v>168</v>
      </c>
      <c r="M388" s="75"/>
      <c r="N388" s="225">
        <v>0</v>
      </c>
      <c r="O388" s="305">
        <v>0</v>
      </c>
      <c r="P388" s="305">
        <v>0</v>
      </c>
      <c r="Q388" s="378" t="e">
        <f t="shared" si="36"/>
        <v>#DIV/0!</v>
      </c>
      <c r="R388" s="4"/>
      <c r="S388" s="4"/>
    </row>
    <row r="389" spans="1:19" ht="13.5" thickBot="1">
      <c r="A389" s="17" t="s">
        <v>324</v>
      </c>
      <c r="B389" s="1"/>
      <c r="C389" s="1"/>
      <c r="D389" s="1"/>
      <c r="E389" s="1"/>
      <c r="F389" s="1">
        <v>5</v>
      </c>
      <c r="G389" s="1"/>
      <c r="H389" s="1"/>
      <c r="I389" s="1"/>
      <c r="J389" s="1">
        <v>510</v>
      </c>
      <c r="K389" s="75">
        <v>4227</v>
      </c>
      <c r="L389" s="75" t="s">
        <v>167</v>
      </c>
      <c r="M389" s="75"/>
      <c r="N389" s="225">
        <v>0</v>
      </c>
      <c r="O389" s="305">
        <v>10000</v>
      </c>
      <c r="P389" s="305">
        <v>10000</v>
      </c>
      <c r="Q389" s="378">
        <f t="shared" si="36"/>
        <v>1</v>
      </c>
      <c r="R389" s="4"/>
      <c r="S389" s="4"/>
    </row>
    <row r="390" spans="1:19" ht="13.5" hidden="1" thickBot="1">
      <c r="A390" s="17" t="s">
        <v>324</v>
      </c>
      <c r="B390" s="1"/>
      <c r="C390" s="1"/>
      <c r="D390" s="1"/>
      <c r="E390" s="1"/>
      <c r="F390" s="1">
        <v>5</v>
      </c>
      <c r="G390" s="1"/>
      <c r="H390" s="1"/>
      <c r="I390" s="1"/>
      <c r="J390" s="1">
        <v>510</v>
      </c>
      <c r="K390" s="103">
        <v>4227</v>
      </c>
      <c r="L390" s="75" t="s">
        <v>161</v>
      </c>
      <c r="M390" s="103"/>
      <c r="N390" s="331">
        <v>0</v>
      </c>
      <c r="O390" s="309">
        <v>0</v>
      </c>
      <c r="P390" s="309">
        <v>0</v>
      </c>
      <c r="Q390" s="388">
        <v>0</v>
      </c>
      <c r="R390" s="4"/>
      <c r="S390" s="4"/>
    </row>
    <row r="391" spans="1:19" ht="13.5" hidden="1" thickBot="1">
      <c r="A391" s="17" t="s">
        <v>324</v>
      </c>
      <c r="B391" s="1"/>
      <c r="C391" s="1"/>
      <c r="D391" s="1"/>
      <c r="E391" s="1"/>
      <c r="F391" s="1">
        <v>5</v>
      </c>
      <c r="G391" s="1"/>
      <c r="H391" s="1"/>
      <c r="I391" s="1"/>
      <c r="J391" s="1">
        <v>510</v>
      </c>
      <c r="K391" s="223">
        <v>423</v>
      </c>
      <c r="L391" s="223" t="s">
        <v>16</v>
      </c>
      <c r="M391" s="223"/>
      <c r="N391" s="331">
        <f>N392</f>
        <v>0</v>
      </c>
      <c r="O391" s="261">
        <f>O392</f>
        <v>0</v>
      </c>
      <c r="P391" s="261">
        <f>P392</f>
        <v>0</v>
      </c>
      <c r="Q391" s="389">
        <f>Q392</f>
        <v>0</v>
      </c>
      <c r="R391" s="4"/>
      <c r="S391" s="4"/>
    </row>
    <row r="392" spans="1:19" ht="13.5" hidden="1" thickBot="1">
      <c r="A392" s="17" t="s">
        <v>324</v>
      </c>
      <c r="B392" s="1"/>
      <c r="C392" s="1"/>
      <c r="D392" s="1"/>
      <c r="E392" s="1"/>
      <c r="F392" s="1">
        <v>5</v>
      </c>
      <c r="G392" s="1"/>
      <c r="H392" s="1"/>
      <c r="I392" s="1"/>
      <c r="J392" s="1">
        <v>510</v>
      </c>
      <c r="K392" s="103">
        <v>4231</v>
      </c>
      <c r="L392" s="103" t="s">
        <v>502</v>
      </c>
      <c r="M392" s="103"/>
      <c r="N392" s="331">
        <v>0</v>
      </c>
      <c r="O392" s="309">
        <v>0</v>
      </c>
      <c r="P392" s="309">
        <v>0</v>
      </c>
      <c r="Q392" s="388">
        <v>0</v>
      </c>
      <c r="R392" s="4"/>
      <c r="S392" s="4"/>
    </row>
    <row r="393" spans="1:19" ht="13.5" hidden="1" thickBot="1">
      <c r="A393" s="17" t="s">
        <v>324</v>
      </c>
      <c r="B393" s="1"/>
      <c r="C393" s="1"/>
      <c r="D393" s="1"/>
      <c r="E393" s="1"/>
      <c r="F393" s="1">
        <v>5</v>
      </c>
      <c r="G393" s="1"/>
      <c r="H393" s="1"/>
      <c r="I393" s="1"/>
      <c r="J393" s="1">
        <v>510</v>
      </c>
      <c r="K393" s="223">
        <v>453</v>
      </c>
      <c r="L393" s="223" t="s">
        <v>539</v>
      </c>
      <c r="M393" s="223"/>
      <c r="N393" s="331">
        <f>N394</f>
        <v>0</v>
      </c>
      <c r="O393" s="261">
        <f>O394</f>
        <v>0</v>
      </c>
      <c r="P393" s="261">
        <f>P394</f>
        <v>0</v>
      </c>
      <c r="Q393" s="389">
        <f>Q394</f>
        <v>0</v>
      </c>
      <c r="R393" s="4"/>
      <c r="S393" s="4"/>
    </row>
    <row r="394" spans="1:19" ht="13.5" hidden="1" thickBot="1">
      <c r="A394" s="17" t="s">
        <v>324</v>
      </c>
      <c r="B394" s="1"/>
      <c r="C394" s="1"/>
      <c r="D394" s="1"/>
      <c r="E394" s="1"/>
      <c r="F394" s="1">
        <v>5</v>
      </c>
      <c r="G394" s="1"/>
      <c r="H394" s="1"/>
      <c r="I394" s="1"/>
      <c r="J394" s="1">
        <v>510</v>
      </c>
      <c r="K394" s="103">
        <v>4531</v>
      </c>
      <c r="L394" s="103" t="s">
        <v>539</v>
      </c>
      <c r="M394" s="103"/>
      <c r="N394" s="331">
        <v>0</v>
      </c>
      <c r="O394" s="309">
        <v>0</v>
      </c>
      <c r="P394" s="309">
        <v>0</v>
      </c>
      <c r="Q394" s="388">
        <v>0</v>
      </c>
      <c r="R394" s="4"/>
      <c r="S394" s="4"/>
    </row>
    <row r="395" spans="1:19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71"/>
      <c r="L395" s="71" t="s">
        <v>123</v>
      </c>
      <c r="M395" s="71"/>
      <c r="N395" s="325">
        <f>N383</f>
        <v>0</v>
      </c>
      <c r="O395" s="256">
        <f>O383</f>
        <v>30000</v>
      </c>
      <c r="P395" s="256">
        <f>P383</f>
        <v>30000</v>
      </c>
      <c r="Q395" s="377">
        <f>P395/O395</f>
        <v>1</v>
      </c>
      <c r="R395" s="4"/>
      <c r="S395" s="4"/>
    </row>
    <row r="396" spans="1:19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36"/>
      <c r="L396" s="36"/>
      <c r="M396" s="36"/>
      <c r="N396" s="315"/>
      <c r="O396" s="249"/>
      <c r="P396" s="249"/>
      <c r="Q396" s="359"/>
      <c r="R396" s="4"/>
      <c r="S396" s="4"/>
    </row>
    <row r="397" spans="1:19" ht="12.75">
      <c r="A397" s="18" t="s">
        <v>328</v>
      </c>
      <c r="B397" s="6"/>
      <c r="C397" s="6"/>
      <c r="D397" s="6"/>
      <c r="E397" s="6"/>
      <c r="F397" s="6"/>
      <c r="G397" s="6"/>
      <c r="H397" s="6"/>
      <c r="I397" s="6"/>
      <c r="J397" s="6"/>
      <c r="K397" s="48" t="s">
        <v>327</v>
      </c>
      <c r="L397" s="494" t="s">
        <v>342</v>
      </c>
      <c r="M397" s="494"/>
      <c r="N397" s="119"/>
      <c r="O397" s="250"/>
      <c r="P397" s="250"/>
      <c r="Q397" s="361"/>
      <c r="R397" s="4"/>
      <c r="S397" s="4"/>
    </row>
    <row r="398" spans="1:19" ht="12.75">
      <c r="A398" s="18" t="s">
        <v>343</v>
      </c>
      <c r="B398" s="6"/>
      <c r="C398" s="6"/>
      <c r="D398" s="6"/>
      <c r="E398" s="6"/>
      <c r="F398" s="6"/>
      <c r="G398" s="6"/>
      <c r="H398" s="6"/>
      <c r="I398" s="6"/>
      <c r="J398" s="6">
        <v>510</v>
      </c>
      <c r="K398" s="48" t="s">
        <v>56</v>
      </c>
      <c r="L398" s="566" t="s">
        <v>342</v>
      </c>
      <c r="M398" s="566"/>
      <c r="N398" s="119"/>
      <c r="O398" s="250"/>
      <c r="P398" s="250"/>
      <c r="Q398" s="361"/>
      <c r="R398" s="4"/>
      <c r="S398" s="4"/>
    </row>
    <row r="399" spans="1:19" ht="12.75">
      <c r="A399" s="17" t="s">
        <v>343</v>
      </c>
      <c r="B399" s="1">
        <v>1</v>
      </c>
      <c r="C399" s="1"/>
      <c r="D399" s="1">
        <v>3</v>
      </c>
      <c r="E399" s="1"/>
      <c r="F399" s="1">
        <v>5</v>
      </c>
      <c r="G399" s="1"/>
      <c r="H399" s="1"/>
      <c r="I399" s="1"/>
      <c r="J399" s="1">
        <v>510</v>
      </c>
      <c r="K399" s="74">
        <v>3</v>
      </c>
      <c r="L399" s="74" t="s">
        <v>1</v>
      </c>
      <c r="M399" s="74"/>
      <c r="N399" s="225">
        <f aca="true" t="shared" si="37" ref="N399:P400">N400</f>
        <v>45000</v>
      </c>
      <c r="O399" s="257">
        <f t="shared" si="37"/>
        <v>48000</v>
      </c>
      <c r="P399" s="257">
        <f t="shared" si="37"/>
        <v>48000</v>
      </c>
      <c r="Q399" s="378">
        <f>P399/O399</f>
        <v>1</v>
      </c>
      <c r="R399" s="4"/>
      <c r="S399" s="4"/>
    </row>
    <row r="400" spans="1:19" ht="12.75">
      <c r="A400" s="17" t="s">
        <v>343</v>
      </c>
      <c r="B400" s="1">
        <v>1</v>
      </c>
      <c r="C400" s="1"/>
      <c r="D400" s="1">
        <v>3</v>
      </c>
      <c r="E400" s="1"/>
      <c r="F400" s="1">
        <v>5</v>
      </c>
      <c r="G400" s="1"/>
      <c r="H400" s="1"/>
      <c r="I400" s="1"/>
      <c r="J400" s="1">
        <v>510</v>
      </c>
      <c r="K400" s="75">
        <v>32</v>
      </c>
      <c r="L400" s="76" t="s">
        <v>6</v>
      </c>
      <c r="M400" s="77"/>
      <c r="N400" s="225">
        <f t="shared" si="37"/>
        <v>45000</v>
      </c>
      <c r="O400" s="305">
        <f t="shared" si="37"/>
        <v>48000</v>
      </c>
      <c r="P400" s="305">
        <f t="shared" si="37"/>
        <v>48000</v>
      </c>
      <c r="Q400" s="378">
        <f aca="true" t="shared" si="38" ref="Q400:Q405">P400/O400</f>
        <v>1</v>
      </c>
      <c r="R400" s="4"/>
      <c r="S400" s="4"/>
    </row>
    <row r="401" spans="1:19" ht="12.75">
      <c r="A401" s="17" t="s">
        <v>343</v>
      </c>
      <c r="B401" s="17">
        <v>1</v>
      </c>
      <c r="C401" s="17"/>
      <c r="D401" s="17">
        <v>3</v>
      </c>
      <c r="E401" s="17"/>
      <c r="F401" s="17">
        <v>5</v>
      </c>
      <c r="G401" s="17"/>
      <c r="H401" s="17"/>
      <c r="I401" s="17"/>
      <c r="J401" s="17">
        <v>510</v>
      </c>
      <c r="K401" s="21">
        <v>323</v>
      </c>
      <c r="L401" s="547" t="s">
        <v>386</v>
      </c>
      <c r="M401" s="519"/>
      <c r="N401" s="25">
        <f>N402+N403+N404+N405</f>
        <v>45000</v>
      </c>
      <c r="O401" s="246">
        <f>O402+O403+O404+O405</f>
        <v>48000</v>
      </c>
      <c r="P401" s="246">
        <f>P402+P403+P404+P405</f>
        <v>48000</v>
      </c>
      <c r="Q401" s="378">
        <f t="shared" si="38"/>
        <v>1</v>
      </c>
      <c r="R401" s="17"/>
      <c r="S401" s="17"/>
    </row>
    <row r="402" spans="1:19" ht="12.75">
      <c r="A402" s="17" t="s">
        <v>343</v>
      </c>
      <c r="B402" s="1">
        <v>1</v>
      </c>
      <c r="C402" s="1"/>
      <c r="D402" s="1">
        <v>3</v>
      </c>
      <c r="E402" s="1"/>
      <c r="F402" s="1">
        <v>5</v>
      </c>
      <c r="G402" s="1"/>
      <c r="H402" s="1"/>
      <c r="I402" s="1"/>
      <c r="J402" s="1">
        <v>510</v>
      </c>
      <c r="K402" s="75">
        <v>3232</v>
      </c>
      <c r="L402" s="75" t="s">
        <v>125</v>
      </c>
      <c r="M402" s="75"/>
      <c r="N402" s="225">
        <v>10000</v>
      </c>
      <c r="O402" s="305">
        <v>10000</v>
      </c>
      <c r="P402" s="305">
        <v>10000</v>
      </c>
      <c r="Q402" s="378">
        <f t="shared" si="38"/>
        <v>1</v>
      </c>
      <c r="R402" s="4"/>
      <c r="S402" s="4"/>
    </row>
    <row r="403" spans="1:19" ht="12.75">
      <c r="A403" s="17" t="s">
        <v>343</v>
      </c>
      <c r="B403" s="1">
        <v>1</v>
      </c>
      <c r="C403" s="1"/>
      <c r="D403" s="1">
        <v>3</v>
      </c>
      <c r="E403" s="1"/>
      <c r="F403" s="1">
        <v>5</v>
      </c>
      <c r="G403" s="1"/>
      <c r="H403" s="1"/>
      <c r="I403" s="1"/>
      <c r="J403" s="1">
        <v>510</v>
      </c>
      <c r="K403" s="75">
        <v>3232</v>
      </c>
      <c r="L403" s="75" t="s">
        <v>130</v>
      </c>
      <c r="M403" s="75"/>
      <c r="N403" s="225">
        <v>20000</v>
      </c>
      <c r="O403" s="305">
        <v>20000</v>
      </c>
      <c r="P403" s="305">
        <v>20000</v>
      </c>
      <c r="Q403" s="378">
        <f t="shared" si="38"/>
        <v>1</v>
      </c>
      <c r="R403" s="4"/>
      <c r="S403" s="4"/>
    </row>
    <row r="404" spans="1:19" ht="12.75">
      <c r="A404" s="17" t="s">
        <v>343</v>
      </c>
      <c r="B404" s="1">
        <v>1</v>
      </c>
      <c r="C404" s="1"/>
      <c r="D404" s="1">
        <v>3</v>
      </c>
      <c r="E404" s="1"/>
      <c r="F404" s="1">
        <v>5</v>
      </c>
      <c r="G404" s="1"/>
      <c r="H404" s="1"/>
      <c r="I404" s="1"/>
      <c r="J404" s="1">
        <v>510</v>
      </c>
      <c r="K404" s="75">
        <v>3232</v>
      </c>
      <c r="L404" s="75" t="s">
        <v>526</v>
      </c>
      <c r="M404" s="75"/>
      <c r="N404" s="225">
        <v>10000</v>
      </c>
      <c r="O404" s="305">
        <v>10000</v>
      </c>
      <c r="P404" s="305">
        <v>10000</v>
      </c>
      <c r="Q404" s="378">
        <f t="shared" si="38"/>
        <v>1</v>
      </c>
      <c r="R404" s="4"/>
      <c r="S404" s="4"/>
    </row>
    <row r="405" spans="1:19" ht="12.75">
      <c r="A405" s="17" t="s">
        <v>343</v>
      </c>
      <c r="B405" s="1">
        <v>1</v>
      </c>
      <c r="C405" s="1"/>
      <c r="D405" s="1">
        <v>3</v>
      </c>
      <c r="E405" s="1"/>
      <c r="F405" s="1">
        <v>5</v>
      </c>
      <c r="G405" s="1"/>
      <c r="H405" s="1"/>
      <c r="I405" s="1"/>
      <c r="J405" s="1">
        <v>510</v>
      </c>
      <c r="K405" s="75">
        <v>3237</v>
      </c>
      <c r="L405" s="533" t="s">
        <v>344</v>
      </c>
      <c r="M405" s="534"/>
      <c r="N405" s="225">
        <v>5000</v>
      </c>
      <c r="O405" s="305">
        <v>8000</v>
      </c>
      <c r="P405" s="305">
        <v>8000</v>
      </c>
      <c r="Q405" s="378">
        <f t="shared" si="38"/>
        <v>1</v>
      </c>
      <c r="R405" s="4"/>
      <c r="S405" s="4"/>
    </row>
    <row r="406" spans="1:19" ht="12.75" hidden="1">
      <c r="A406" s="17" t="s">
        <v>343</v>
      </c>
      <c r="B406" s="1">
        <v>1</v>
      </c>
      <c r="C406" s="1"/>
      <c r="D406" s="1">
        <v>3</v>
      </c>
      <c r="E406" s="17"/>
      <c r="F406" s="1">
        <v>5</v>
      </c>
      <c r="G406" s="1"/>
      <c r="H406" s="1"/>
      <c r="I406" s="1"/>
      <c r="J406" s="1">
        <v>510</v>
      </c>
      <c r="K406" s="74">
        <v>4</v>
      </c>
      <c r="L406" s="74" t="s">
        <v>2</v>
      </c>
      <c r="M406" s="74"/>
      <c r="N406" s="225">
        <f>N407</f>
        <v>0</v>
      </c>
      <c r="O406" s="305">
        <f>O407</f>
        <v>0</v>
      </c>
      <c r="P406" s="305">
        <f>P407</f>
        <v>0</v>
      </c>
      <c r="Q406" s="381">
        <f>Q407</f>
        <v>0</v>
      </c>
      <c r="R406" s="4"/>
      <c r="S406" s="4"/>
    </row>
    <row r="407" spans="1:19" ht="12.75" hidden="1">
      <c r="A407" s="17" t="s">
        <v>343</v>
      </c>
      <c r="B407" s="1">
        <v>1</v>
      </c>
      <c r="C407" s="1"/>
      <c r="D407" s="1">
        <v>3</v>
      </c>
      <c r="E407" s="1"/>
      <c r="F407" s="1">
        <v>5</v>
      </c>
      <c r="G407" s="1"/>
      <c r="H407" s="1"/>
      <c r="I407" s="1"/>
      <c r="J407" s="1">
        <v>510</v>
      </c>
      <c r="K407" s="75">
        <v>42</v>
      </c>
      <c r="L407" s="75" t="s">
        <v>29</v>
      </c>
      <c r="M407" s="75"/>
      <c r="N407" s="225">
        <f>N408+N410</f>
        <v>0</v>
      </c>
      <c r="O407" s="305">
        <f>O408+O410</f>
        <v>0</v>
      </c>
      <c r="P407" s="305">
        <f>P408+P410</f>
        <v>0</v>
      </c>
      <c r="Q407" s="381">
        <f>Q408+Q410</f>
        <v>0</v>
      </c>
      <c r="R407" s="4"/>
      <c r="S407" s="4"/>
    </row>
    <row r="408" spans="1:19" ht="12.75" hidden="1">
      <c r="A408" s="17" t="s">
        <v>343</v>
      </c>
      <c r="B408" s="1">
        <v>1</v>
      </c>
      <c r="C408" s="1"/>
      <c r="D408" s="1">
        <v>3</v>
      </c>
      <c r="E408" s="1"/>
      <c r="F408" s="1">
        <v>5</v>
      </c>
      <c r="G408" s="1"/>
      <c r="H408" s="1"/>
      <c r="I408" s="1"/>
      <c r="J408" s="1">
        <v>510</v>
      </c>
      <c r="K408" s="214">
        <v>421</v>
      </c>
      <c r="L408" s="86" t="s">
        <v>14</v>
      </c>
      <c r="M408" s="86"/>
      <c r="N408" s="334">
        <f>N409</f>
        <v>0</v>
      </c>
      <c r="O408" s="257">
        <f>O409</f>
        <v>0</v>
      </c>
      <c r="P408" s="257">
        <f>P409</f>
        <v>0</v>
      </c>
      <c r="Q408" s="390">
        <f>Q409</f>
        <v>0</v>
      </c>
      <c r="R408" s="4"/>
      <c r="S408" s="4"/>
    </row>
    <row r="409" spans="1:19" ht="12.75" hidden="1">
      <c r="A409" s="17" t="s">
        <v>343</v>
      </c>
      <c r="B409" s="1">
        <v>1</v>
      </c>
      <c r="C409" s="1"/>
      <c r="D409" s="1">
        <v>3</v>
      </c>
      <c r="E409" s="1"/>
      <c r="F409" s="1">
        <v>5</v>
      </c>
      <c r="G409" s="1"/>
      <c r="H409" s="1"/>
      <c r="I409" s="1"/>
      <c r="J409" s="1">
        <v>510</v>
      </c>
      <c r="K409" s="111">
        <v>4214</v>
      </c>
      <c r="L409" s="75" t="s">
        <v>197</v>
      </c>
      <c r="M409" s="75"/>
      <c r="N409" s="334">
        <v>0</v>
      </c>
      <c r="O409" s="305">
        <v>0</v>
      </c>
      <c r="P409" s="305">
        <v>0</v>
      </c>
      <c r="Q409" s="381">
        <v>0</v>
      </c>
      <c r="R409" s="4"/>
      <c r="S409" s="4"/>
    </row>
    <row r="410" spans="1:19" ht="12.75" hidden="1">
      <c r="A410" s="17" t="s">
        <v>343</v>
      </c>
      <c r="B410" s="1">
        <v>1</v>
      </c>
      <c r="C410" s="1"/>
      <c r="D410" s="1">
        <v>3</v>
      </c>
      <c r="E410" s="1"/>
      <c r="F410" s="1">
        <v>5</v>
      </c>
      <c r="G410" s="1"/>
      <c r="H410" s="1"/>
      <c r="I410" s="1"/>
      <c r="J410" s="1">
        <v>510</v>
      </c>
      <c r="K410" s="214">
        <v>426</v>
      </c>
      <c r="L410" s="86" t="s">
        <v>31</v>
      </c>
      <c r="M410" s="86"/>
      <c r="N410" s="334">
        <f>N411</f>
        <v>0</v>
      </c>
      <c r="O410" s="257">
        <f>O411</f>
        <v>0</v>
      </c>
      <c r="P410" s="257">
        <f>P411</f>
        <v>0</v>
      </c>
      <c r="Q410" s="390">
        <f>Q411</f>
        <v>0</v>
      </c>
      <c r="R410" s="4"/>
      <c r="S410" s="4"/>
    </row>
    <row r="411" spans="1:19" ht="12.75" hidden="1">
      <c r="A411" s="17" t="s">
        <v>343</v>
      </c>
      <c r="B411" s="1">
        <v>1</v>
      </c>
      <c r="C411" s="1"/>
      <c r="D411" s="1"/>
      <c r="E411" s="1"/>
      <c r="F411" s="1">
        <v>5</v>
      </c>
      <c r="G411" s="1"/>
      <c r="H411" s="1"/>
      <c r="I411" s="1"/>
      <c r="J411" s="1">
        <v>510</v>
      </c>
      <c r="K411" s="111">
        <v>4264</v>
      </c>
      <c r="L411" s="90" t="s">
        <v>120</v>
      </c>
      <c r="M411" s="118"/>
      <c r="N411" s="334">
        <v>0</v>
      </c>
      <c r="O411" s="305">
        <v>0</v>
      </c>
      <c r="P411" s="305">
        <v>0</v>
      </c>
      <c r="Q411" s="381">
        <v>0</v>
      </c>
      <c r="R411" s="4"/>
      <c r="S411" s="4"/>
    </row>
    <row r="412" spans="1:19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52"/>
      <c r="L412" s="531" t="s">
        <v>214</v>
      </c>
      <c r="M412" s="563"/>
      <c r="N412" s="318">
        <f>N399+N406</f>
        <v>45000</v>
      </c>
      <c r="O412" s="254">
        <f>O399+O406</f>
        <v>48000</v>
      </c>
      <c r="P412" s="254">
        <f>P399+P406</f>
        <v>48000</v>
      </c>
      <c r="Q412" s="369">
        <f>P412/O412</f>
        <v>1</v>
      </c>
      <c r="R412" s="4"/>
      <c r="S412" s="4"/>
    </row>
    <row r="413" spans="1:19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36"/>
      <c r="L413" s="36"/>
      <c r="M413" s="36"/>
      <c r="N413" s="315"/>
      <c r="O413" s="249"/>
      <c r="P413" s="249"/>
      <c r="Q413" s="359"/>
      <c r="R413" s="4"/>
      <c r="S413" s="4"/>
    </row>
    <row r="414" spans="1:19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50" t="s">
        <v>330</v>
      </c>
      <c r="L414" s="550" t="s">
        <v>326</v>
      </c>
      <c r="M414" s="510"/>
      <c r="N414" s="100"/>
      <c r="O414" s="253"/>
      <c r="P414" s="253"/>
      <c r="Q414" s="366"/>
      <c r="R414" s="4"/>
      <c r="S414" s="4"/>
    </row>
    <row r="415" spans="1:19" ht="12.75">
      <c r="A415" s="18" t="s">
        <v>332</v>
      </c>
      <c r="B415" s="6"/>
      <c r="C415" s="6"/>
      <c r="D415" s="6"/>
      <c r="E415" s="6"/>
      <c r="F415" s="6"/>
      <c r="G415" s="6"/>
      <c r="H415" s="6"/>
      <c r="I415" s="6"/>
      <c r="J415" s="6"/>
      <c r="K415" s="48" t="s">
        <v>335</v>
      </c>
      <c r="L415" s="48" t="s">
        <v>409</v>
      </c>
      <c r="M415" s="48"/>
      <c r="N415" s="119"/>
      <c r="O415" s="296"/>
      <c r="P415" s="296"/>
      <c r="Q415" s="352"/>
      <c r="R415" s="4"/>
      <c r="S415" s="4"/>
    </row>
    <row r="416" spans="1:19" ht="12.75">
      <c r="A416" s="17" t="s">
        <v>333</v>
      </c>
      <c r="B416" s="1"/>
      <c r="C416" s="1"/>
      <c r="D416" s="1"/>
      <c r="E416" s="1"/>
      <c r="F416" s="1">
        <v>5</v>
      </c>
      <c r="G416" s="1"/>
      <c r="H416" s="1"/>
      <c r="I416" s="1"/>
      <c r="J416" s="1">
        <v>451</v>
      </c>
      <c r="K416" s="74">
        <v>4</v>
      </c>
      <c r="L416" s="505" t="s">
        <v>329</v>
      </c>
      <c r="M416" s="506"/>
      <c r="N416" s="225">
        <f aca="true" t="shared" si="39" ref="N416:P417">N417</f>
        <v>4126000</v>
      </c>
      <c r="O416" s="257">
        <f t="shared" si="39"/>
        <v>2005000</v>
      </c>
      <c r="P416" s="257">
        <f>P417+P436</f>
        <v>1335000</v>
      </c>
      <c r="Q416" s="378">
        <f>P416/O416</f>
        <v>0.6658354114713217</v>
      </c>
      <c r="R416" s="4"/>
      <c r="S416" s="4"/>
    </row>
    <row r="417" spans="1:19" ht="12.75">
      <c r="A417" s="17" t="s">
        <v>333</v>
      </c>
      <c r="B417" s="1"/>
      <c r="C417" s="1"/>
      <c r="D417" s="1"/>
      <c r="E417" s="1"/>
      <c r="F417" s="1">
        <v>5</v>
      </c>
      <c r="G417" s="1"/>
      <c r="H417" s="1"/>
      <c r="I417" s="1"/>
      <c r="J417" s="1">
        <v>451</v>
      </c>
      <c r="K417" s="75">
        <v>42</v>
      </c>
      <c r="L417" s="75" t="s">
        <v>30</v>
      </c>
      <c r="M417" s="75"/>
      <c r="N417" s="225">
        <f t="shared" si="39"/>
        <v>4126000</v>
      </c>
      <c r="O417" s="305">
        <f t="shared" si="39"/>
        <v>2005000</v>
      </c>
      <c r="P417" s="305">
        <f t="shared" si="39"/>
        <v>1285000</v>
      </c>
      <c r="Q417" s="378">
        <f aca="true" t="shared" si="40" ref="Q417:Q437">P417/O417</f>
        <v>0.6408977556109726</v>
      </c>
      <c r="R417" s="4"/>
      <c r="S417" s="4"/>
    </row>
    <row r="418" spans="1:19" ht="12.75">
      <c r="A418" s="17" t="s">
        <v>333</v>
      </c>
      <c r="B418" s="1"/>
      <c r="C418" s="1"/>
      <c r="D418" s="1"/>
      <c r="E418" s="1"/>
      <c r="F418" s="1">
        <v>5</v>
      </c>
      <c r="G418" s="1"/>
      <c r="H418" s="1"/>
      <c r="I418" s="1"/>
      <c r="J418" s="1">
        <v>451</v>
      </c>
      <c r="K418" s="86">
        <v>421</v>
      </c>
      <c r="L418" s="86" t="s">
        <v>14</v>
      </c>
      <c r="M418" s="86"/>
      <c r="N418" s="225">
        <f>N419+N420+N421+N422+N423+N424+N425+N426+N427+N428+N429+N430+N431+N432+N434+N435+N436+N433</f>
        <v>4126000</v>
      </c>
      <c r="O418" s="257">
        <f>O419+O420+O421+O422+O423+O424+O425+O426+O427+O428+O429+O430+O431+O432+O434+O435+O436+O433+O437</f>
        <v>2005000</v>
      </c>
      <c r="P418" s="257">
        <f>P419+P420+P421+P422+P423+P424+P425+P426+P427+P428+P429+P430+P431+P432+P434+P435+P433</f>
        <v>1285000</v>
      </c>
      <c r="Q418" s="378">
        <f t="shared" si="40"/>
        <v>0.6408977556109726</v>
      </c>
      <c r="R418" s="4"/>
      <c r="S418" s="4"/>
    </row>
    <row r="419" spans="1:19" ht="12.75" hidden="1">
      <c r="A419" s="17" t="s">
        <v>333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75">
        <v>4212</v>
      </c>
      <c r="L419" s="75" t="s">
        <v>134</v>
      </c>
      <c r="M419" s="75"/>
      <c r="N419" s="225">
        <v>0</v>
      </c>
      <c r="O419" s="305">
        <v>0</v>
      </c>
      <c r="P419" s="305">
        <v>0</v>
      </c>
      <c r="Q419" s="378" t="e">
        <f t="shared" si="40"/>
        <v>#DIV/0!</v>
      </c>
      <c r="R419" s="4"/>
      <c r="S419" s="4"/>
    </row>
    <row r="420" spans="1:19" ht="12.75">
      <c r="A420" s="17" t="s">
        <v>333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75">
        <v>4213</v>
      </c>
      <c r="L420" s="76" t="s">
        <v>544</v>
      </c>
      <c r="M420" s="77"/>
      <c r="N420" s="225">
        <v>276000</v>
      </c>
      <c r="O420" s="305">
        <v>515000</v>
      </c>
      <c r="P420" s="305">
        <v>515000</v>
      </c>
      <c r="Q420" s="378">
        <f t="shared" si="40"/>
        <v>1</v>
      </c>
      <c r="R420" s="4"/>
      <c r="S420" s="4"/>
    </row>
    <row r="421" spans="1:19" ht="12.75" hidden="1">
      <c r="A421" s="17" t="s">
        <v>333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75">
        <v>4213</v>
      </c>
      <c r="L421" s="76" t="s">
        <v>507</v>
      </c>
      <c r="M421" s="77"/>
      <c r="N421" s="225">
        <v>0</v>
      </c>
      <c r="O421" s="305">
        <v>0</v>
      </c>
      <c r="P421" s="305">
        <v>0</v>
      </c>
      <c r="Q421" s="378" t="e">
        <f t="shared" si="40"/>
        <v>#DIV/0!</v>
      </c>
      <c r="R421" s="4"/>
      <c r="S421" s="4"/>
    </row>
    <row r="422" spans="1:19" ht="12.75">
      <c r="A422" s="17" t="s">
        <v>333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75">
        <v>4213</v>
      </c>
      <c r="L422" s="76" t="s">
        <v>597</v>
      </c>
      <c r="M422" s="77"/>
      <c r="N422" s="225">
        <v>600000</v>
      </c>
      <c r="O422" s="305">
        <v>600000</v>
      </c>
      <c r="P422" s="305">
        <v>450000</v>
      </c>
      <c r="Q422" s="378">
        <f t="shared" si="40"/>
        <v>0.75</v>
      </c>
      <c r="R422" s="4"/>
      <c r="S422" s="4"/>
    </row>
    <row r="423" spans="1:19" ht="12.75" hidden="1">
      <c r="A423" s="17" t="s">
        <v>333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451</v>
      </c>
      <c r="K423" s="75">
        <v>4213</v>
      </c>
      <c r="L423" s="76" t="s">
        <v>158</v>
      </c>
      <c r="M423" s="77"/>
      <c r="N423" s="225">
        <v>0</v>
      </c>
      <c r="O423" s="305">
        <v>0</v>
      </c>
      <c r="P423" s="305">
        <v>0</v>
      </c>
      <c r="Q423" s="378" t="e">
        <f t="shared" si="40"/>
        <v>#DIV/0!</v>
      </c>
      <c r="R423" s="4"/>
      <c r="S423" s="4"/>
    </row>
    <row r="424" spans="1:19" ht="12.75" hidden="1">
      <c r="A424" s="17" t="s">
        <v>333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451</v>
      </c>
      <c r="K424" s="75">
        <v>4213</v>
      </c>
      <c r="L424" s="75" t="s">
        <v>542</v>
      </c>
      <c r="M424" s="75"/>
      <c r="N424" s="225">
        <v>0</v>
      </c>
      <c r="O424" s="305">
        <v>0</v>
      </c>
      <c r="P424" s="305">
        <v>0</v>
      </c>
      <c r="Q424" s="378" t="e">
        <f t="shared" si="40"/>
        <v>#DIV/0!</v>
      </c>
      <c r="R424" s="4"/>
      <c r="S424" s="4"/>
    </row>
    <row r="425" spans="1:19" ht="12.75">
      <c r="A425" s="17" t="s">
        <v>333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451</v>
      </c>
      <c r="K425" s="75">
        <v>4213</v>
      </c>
      <c r="L425" s="75" t="s">
        <v>546</v>
      </c>
      <c r="M425" s="75"/>
      <c r="N425" s="225">
        <v>500000</v>
      </c>
      <c r="O425" s="305">
        <v>100000</v>
      </c>
      <c r="P425" s="305">
        <v>20000</v>
      </c>
      <c r="Q425" s="378">
        <f t="shared" si="40"/>
        <v>0.2</v>
      </c>
      <c r="R425" s="4"/>
      <c r="S425" s="4"/>
    </row>
    <row r="426" spans="1:19" ht="12.75" hidden="1">
      <c r="A426" s="17" t="s">
        <v>333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451</v>
      </c>
      <c r="K426" s="75">
        <v>4213</v>
      </c>
      <c r="L426" s="75" t="s">
        <v>162</v>
      </c>
      <c r="M426" s="75"/>
      <c r="N426" s="225">
        <v>0</v>
      </c>
      <c r="O426" s="305">
        <v>0</v>
      </c>
      <c r="P426" s="305">
        <v>0</v>
      </c>
      <c r="Q426" s="378" t="e">
        <f t="shared" si="40"/>
        <v>#DIV/0!</v>
      </c>
      <c r="R426" s="4"/>
      <c r="S426" s="4"/>
    </row>
    <row r="427" spans="1:19" ht="12.75" hidden="1">
      <c r="A427" s="17" t="s">
        <v>333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451</v>
      </c>
      <c r="K427" s="75">
        <v>4213</v>
      </c>
      <c r="L427" s="87" t="s">
        <v>387</v>
      </c>
      <c r="M427" s="75"/>
      <c r="N427" s="225">
        <v>0</v>
      </c>
      <c r="O427" s="305">
        <v>0</v>
      </c>
      <c r="P427" s="305">
        <v>0</v>
      </c>
      <c r="Q427" s="378" t="e">
        <f t="shared" si="40"/>
        <v>#DIV/0!</v>
      </c>
      <c r="R427" s="4"/>
      <c r="S427" s="4"/>
    </row>
    <row r="428" spans="1:19" ht="12.75" hidden="1">
      <c r="A428" s="17" t="s">
        <v>333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451</v>
      </c>
      <c r="K428" s="75">
        <v>4213</v>
      </c>
      <c r="L428" s="87" t="s">
        <v>388</v>
      </c>
      <c r="M428" s="75"/>
      <c r="N428" s="225">
        <v>0</v>
      </c>
      <c r="O428" s="305">
        <v>0</v>
      </c>
      <c r="P428" s="305">
        <v>0</v>
      </c>
      <c r="Q428" s="378" t="e">
        <f t="shared" si="40"/>
        <v>#DIV/0!</v>
      </c>
      <c r="R428" s="4"/>
      <c r="S428" s="4"/>
    </row>
    <row r="429" spans="1:19" ht="12.75" hidden="1">
      <c r="A429" s="17" t="s">
        <v>333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451</v>
      </c>
      <c r="K429" s="75">
        <v>4214</v>
      </c>
      <c r="L429" s="104" t="s">
        <v>531</v>
      </c>
      <c r="M429" s="77"/>
      <c r="N429" s="225">
        <v>0</v>
      </c>
      <c r="O429" s="305">
        <v>0</v>
      </c>
      <c r="P429" s="305">
        <v>0</v>
      </c>
      <c r="Q429" s="378" t="e">
        <f t="shared" si="40"/>
        <v>#DIV/0!</v>
      </c>
      <c r="R429" s="4"/>
      <c r="S429" s="4"/>
    </row>
    <row r="430" spans="1:19" ht="12.75">
      <c r="A430" s="17" t="s">
        <v>333</v>
      </c>
      <c r="B430" s="1"/>
      <c r="C430" s="1"/>
      <c r="D430" s="1"/>
      <c r="E430" s="1"/>
      <c r="F430" s="1">
        <v>5</v>
      </c>
      <c r="G430" s="1"/>
      <c r="H430" s="1"/>
      <c r="I430" s="1"/>
      <c r="J430" s="1">
        <v>451</v>
      </c>
      <c r="K430" s="75">
        <v>4214</v>
      </c>
      <c r="L430" s="104" t="s">
        <v>528</v>
      </c>
      <c r="M430" s="77"/>
      <c r="N430" s="225">
        <v>2000000</v>
      </c>
      <c r="O430" s="305">
        <v>200000</v>
      </c>
      <c r="P430" s="305">
        <v>50000</v>
      </c>
      <c r="Q430" s="378">
        <f t="shared" si="40"/>
        <v>0.25</v>
      </c>
      <c r="R430" s="4"/>
      <c r="S430" s="4"/>
    </row>
    <row r="431" spans="1:19" ht="12.75" hidden="1">
      <c r="A431" s="17" t="s">
        <v>333</v>
      </c>
      <c r="B431" s="1"/>
      <c r="C431" s="1"/>
      <c r="D431" s="1"/>
      <c r="E431" s="1"/>
      <c r="F431" s="1">
        <v>5</v>
      </c>
      <c r="G431" s="1"/>
      <c r="H431" s="1"/>
      <c r="I431" s="1"/>
      <c r="J431" s="1">
        <v>630</v>
      </c>
      <c r="K431" s="75">
        <v>4214</v>
      </c>
      <c r="L431" s="533" t="s">
        <v>529</v>
      </c>
      <c r="M431" s="534"/>
      <c r="N431" s="154">
        <v>0</v>
      </c>
      <c r="O431" s="305">
        <v>0</v>
      </c>
      <c r="P431" s="305">
        <v>0</v>
      </c>
      <c r="Q431" s="378" t="e">
        <f t="shared" si="40"/>
        <v>#DIV/0!</v>
      </c>
      <c r="R431" s="4"/>
      <c r="S431" s="4"/>
    </row>
    <row r="432" spans="1:19" ht="12.75">
      <c r="A432" s="17" t="s">
        <v>333</v>
      </c>
      <c r="B432" s="1"/>
      <c r="C432" s="1"/>
      <c r="D432" s="1"/>
      <c r="E432" s="1"/>
      <c r="F432" s="1">
        <v>5</v>
      </c>
      <c r="G432" s="1"/>
      <c r="H432" s="1"/>
      <c r="I432" s="1"/>
      <c r="J432" s="1">
        <v>630</v>
      </c>
      <c r="K432" s="75">
        <v>4214</v>
      </c>
      <c r="L432" s="533" t="s">
        <v>530</v>
      </c>
      <c r="M432" s="534"/>
      <c r="N432" s="225">
        <v>250000</v>
      </c>
      <c r="O432" s="305">
        <v>250000</v>
      </c>
      <c r="P432" s="305">
        <v>100000</v>
      </c>
      <c r="Q432" s="378">
        <f t="shared" si="40"/>
        <v>0.4</v>
      </c>
      <c r="R432" s="4"/>
      <c r="S432" s="4"/>
    </row>
    <row r="433" spans="1:19" ht="12.75" hidden="1">
      <c r="A433" s="17" t="s">
        <v>333</v>
      </c>
      <c r="B433" s="1"/>
      <c r="C433" s="1"/>
      <c r="D433" s="1"/>
      <c r="E433" s="1"/>
      <c r="F433" s="1">
        <v>5</v>
      </c>
      <c r="G433" s="1"/>
      <c r="H433" s="1"/>
      <c r="I433" s="1"/>
      <c r="J433" s="1">
        <v>630</v>
      </c>
      <c r="K433" s="103">
        <v>4214</v>
      </c>
      <c r="L433" s="179" t="s">
        <v>536</v>
      </c>
      <c r="M433" s="232"/>
      <c r="N433" s="331">
        <v>0</v>
      </c>
      <c r="O433" s="309">
        <v>0</v>
      </c>
      <c r="P433" s="309">
        <v>0</v>
      </c>
      <c r="Q433" s="378" t="e">
        <f t="shared" si="40"/>
        <v>#DIV/0!</v>
      </c>
      <c r="R433" s="4"/>
      <c r="S433" s="4"/>
    </row>
    <row r="434" spans="1:19" ht="12.75">
      <c r="A434" s="17" t="s">
        <v>333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630</v>
      </c>
      <c r="K434" s="103">
        <v>4214</v>
      </c>
      <c r="L434" s="79" t="s">
        <v>540</v>
      </c>
      <c r="M434" s="80"/>
      <c r="N434" s="331">
        <v>500000</v>
      </c>
      <c r="O434" s="309">
        <v>200000</v>
      </c>
      <c r="P434" s="309">
        <v>10000</v>
      </c>
      <c r="Q434" s="378">
        <f t="shared" si="40"/>
        <v>0.05</v>
      </c>
      <c r="R434" s="4"/>
      <c r="S434" s="4"/>
    </row>
    <row r="435" spans="1:19" ht="12.75">
      <c r="A435" s="17" t="s">
        <v>576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630</v>
      </c>
      <c r="K435" s="103">
        <v>4214</v>
      </c>
      <c r="L435" s="542" t="s">
        <v>599</v>
      </c>
      <c r="M435" s="534"/>
      <c r="N435" s="331">
        <v>0</v>
      </c>
      <c r="O435" s="309">
        <v>140000</v>
      </c>
      <c r="P435" s="309">
        <v>140000</v>
      </c>
      <c r="Q435" s="378">
        <f t="shared" si="40"/>
        <v>1</v>
      </c>
      <c r="R435" s="4"/>
      <c r="S435" s="4"/>
    </row>
    <row r="436" spans="1:19" ht="12.75">
      <c r="A436" s="4" t="s">
        <v>333</v>
      </c>
      <c r="B436" s="1"/>
      <c r="C436" s="1"/>
      <c r="D436" s="1"/>
      <c r="E436" s="1"/>
      <c r="F436" s="1">
        <v>5</v>
      </c>
      <c r="G436" s="1"/>
      <c r="H436" s="1"/>
      <c r="I436" s="1"/>
      <c r="J436" s="1">
        <v>630</v>
      </c>
      <c r="K436" s="220">
        <v>426</v>
      </c>
      <c r="L436" s="547" t="s">
        <v>207</v>
      </c>
      <c r="M436" s="519"/>
      <c r="N436" s="503">
        <f>N437</f>
        <v>0</v>
      </c>
      <c r="O436" s="504">
        <f>O437</f>
        <v>0</v>
      </c>
      <c r="P436" s="504">
        <f>P437</f>
        <v>50000</v>
      </c>
      <c r="Q436" s="378" t="e">
        <f t="shared" si="40"/>
        <v>#DIV/0!</v>
      </c>
      <c r="R436" s="4"/>
      <c r="S436" s="4"/>
    </row>
    <row r="437" spans="1:19" ht="13.5" thickBot="1">
      <c r="A437" s="4" t="s">
        <v>333</v>
      </c>
      <c r="B437" s="1"/>
      <c r="C437" s="1"/>
      <c r="D437" s="1"/>
      <c r="E437" s="1"/>
      <c r="F437" s="1">
        <v>5</v>
      </c>
      <c r="G437" s="1"/>
      <c r="H437" s="1"/>
      <c r="I437" s="1"/>
      <c r="J437" s="1">
        <v>630</v>
      </c>
      <c r="K437" s="103">
        <v>4264</v>
      </c>
      <c r="L437" s="349" t="s">
        <v>602</v>
      </c>
      <c r="M437" s="348"/>
      <c r="N437" s="331">
        <v>0</v>
      </c>
      <c r="O437" s="309">
        <v>0</v>
      </c>
      <c r="P437" s="309">
        <v>50000</v>
      </c>
      <c r="Q437" s="378" t="e">
        <f t="shared" si="40"/>
        <v>#DIV/0!</v>
      </c>
      <c r="R437" s="4"/>
      <c r="S437" s="4"/>
    </row>
    <row r="438" spans="1:19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71"/>
      <c r="L438" s="71" t="s">
        <v>123</v>
      </c>
      <c r="M438" s="71"/>
      <c r="N438" s="325">
        <f>N416</f>
        <v>4126000</v>
      </c>
      <c r="O438" s="256">
        <f>O416</f>
        <v>2005000</v>
      </c>
      <c r="P438" s="256">
        <f>P416</f>
        <v>1335000</v>
      </c>
      <c r="Q438" s="377">
        <f>P438/O438</f>
        <v>0.6658354114713217</v>
      </c>
      <c r="R438" s="4"/>
      <c r="S438" s="4"/>
    </row>
    <row r="439" spans="1:19" ht="12.75" hidden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36"/>
      <c r="L439" s="36"/>
      <c r="M439" s="36"/>
      <c r="N439" s="315"/>
      <c r="O439" s="249"/>
      <c r="P439" s="249"/>
      <c r="Q439" s="359"/>
      <c r="R439" s="4"/>
      <c r="S439" s="4"/>
    </row>
    <row r="440" spans="1:19" ht="12.75" hidden="1">
      <c r="A440" s="18" t="s">
        <v>340</v>
      </c>
      <c r="B440" s="6"/>
      <c r="C440" s="6"/>
      <c r="D440" s="6"/>
      <c r="E440" s="6"/>
      <c r="F440" s="6"/>
      <c r="G440" s="6"/>
      <c r="H440" s="6"/>
      <c r="I440" s="6"/>
      <c r="J440" s="6"/>
      <c r="K440" s="50" t="s">
        <v>338</v>
      </c>
      <c r="L440" s="550" t="s">
        <v>331</v>
      </c>
      <c r="M440" s="510"/>
      <c r="N440" s="100"/>
      <c r="O440" s="253"/>
      <c r="P440" s="253"/>
      <c r="Q440" s="366"/>
      <c r="R440" s="4"/>
      <c r="S440" s="4"/>
    </row>
    <row r="441" spans="1:19" ht="12.75" hidden="1">
      <c r="A441" s="18" t="s">
        <v>341</v>
      </c>
      <c r="B441" s="18"/>
      <c r="C441" s="18"/>
      <c r="D441" s="18"/>
      <c r="E441" s="18"/>
      <c r="F441" s="18"/>
      <c r="G441" s="18"/>
      <c r="H441" s="18"/>
      <c r="I441" s="18"/>
      <c r="J441" s="18">
        <v>640</v>
      </c>
      <c r="K441" s="48" t="s">
        <v>336</v>
      </c>
      <c r="L441" s="18" t="s">
        <v>410</v>
      </c>
      <c r="M441" s="18"/>
      <c r="N441" s="119"/>
      <c r="O441" s="296"/>
      <c r="P441" s="296"/>
      <c r="Q441" s="391"/>
      <c r="R441" s="4"/>
      <c r="S441" s="4"/>
    </row>
    <row r="442" spans="1:19" ht="12.75" hidden="1">
      <c r="A442" s="17" t="s">
        <v>341</v>
      </c>
      <c r="B442" s="1"/>
      <c r="C442" s="1"/>
      <c r="D442" s="1"/>
      <c r="E442" s="1"/>
      <c r="F442" s="1">
        <v>5</v>
      </c>
      <c r="G442" s="1"/>
      <c r="H442" s="1"/>
      <c r="I442" s="1"/>
      <c r="J442" s="1">
        <v>640</v>
      </c>
      <c r="K442" s="74">
        <v>4</v>
      </c>
      <c r="L442" s="74" t="s">
        <v>2</v>
      </c>
      <c r="M442" s="74"/>
      <c r="N442" s="225">
        <f aca="true" t="shared" si="41" ref="N442:Q444">N443</f>
        <v>0</v>
      </c>
      <c r="O442" s="257">
        <f t="shared" si="41"/>
        <v>0</v>
      </c>
      <c r="P442" s="257">
        <f t="shared" si="41"/>
        <v>0</v>
      </c>
      <c r="Q442" s="378">
        <f t="shared" si="41"/>
        <v>0</v>
      </c>
      <c r="R442" s="4"/>
      <c r="S442" s="4"/>
    </row>
    <row r="443" spans="1:19" ht="12.75" hidden="1">
      <c r="A443" s="17" t="s">
        <v>341</v>
      </c>
      <c r="B443" s="1"/>
      <c r="C443" s="1"/>
      <c r="D443" s="1"/>
      <c r="E443" s="1"/>
      <c r="F443" s="1">
        <v>5</v>
      </c>
      <c r="G443" s="1"/>
      <c r="H443" s="1"/>
      <c r="I443" s="1"/>
      <c r="J443" s="1">
        <v>640</v>
      </c>
      <c r="K443" s="75">
        <v>42</v>
      </c>
      <c r="L443" s="75" t="s">
        <v>29</v>
      </c>
      <c r="M443" s="75"/>
      <c r="N443" s="225">
        <f t="shared" si="41"/>
        <v>0</v>
      </c>
      <c r="O443" s="305">
        <f t="shared" si="41"/>
        <v>0</v>
      </c>
      <c r="P443" s="305">
        <f t="shared" si="41"/>
        <v>0</v>
      </c>
      <c r="Q443" s="381">
        <f t="shared" si="41"/>
        <v>0</v>
      </c>
      <c r="R443" s="4"/>
      <c r="S443" s="4"/>
    </row>
    <row r="444" spans="1:19" ht="12.75" hidden="1">
      <c r="A444" s="17" t="s">
        <v>341</v>
      </c>
      <c r="B444" s="1"/>
      <c r="C444" s="1"/>
      <c r="D444" s="1"/>
      <c r="E444" s="1"/>
      <c r="F444" s="1">
        <v>5</v>
      </c>
      <c r="G444" s="1"/>
      <c r="H444" s="1"/>
      <c r="I444" s="1"/>
      <c r="J444" s="1">
        <v>640</v>
      </c>
      <c r="K444" s="86">
        <v>421</v>
      </c>
      <c r="L444" s="86" t="s">
        <v>14</v>
      </c>
      <c r="M444" s="86"/>
      <c r="N444" s="225">
        <f t="shared" si="41"/>
        <v>0</v>
      </c>
      <c r="O444" s="257">
        <f t="shared" si="41"/>
        <v>0</v>
      </c>
      <c r="P444" s="257">
        <f t="shared" si="41"/>
        <v>0</v>
      </c>
      <c r="Q444" s="390">
        <f t="shared" si="41"/>
        <v>0</v>
      </c>
      <c r="R444" s="17"/>
      <c r="S444" s="17"/>
    </row>
    <row r="445" spans="1:19" ht="12.75" hidden="1">
      <c r="A445" s="17" t="s">
        <v>341</v>
      </c>
      <c r="B445" s="1"/>
      <c r="C445" s="1"/>
      <c r="D445" s="1"/>
      <c r="E445" s="1"/>
      <c r="F445" s="1">
        <v>5</v>
      </c>
      <c r="G445" s="1"/>
      <c r="H445" s="1"/>
      <c r="I445" s="1"/>
      <c r="J445" s="1">
        <v>640</v>
      </c>
      <c r="K445" s="75">
        <v>4214</v>
      </c>
      <c r="L445" s="87" t="s">
        <v>334</v>
      </c>
      <c r="M445" s="78"/>
      <c r="N445" s="225">
        <v>0</v>
      </c>
      <c r="O445" s="305">
        <v>0</v>
      </c>
      <c r="P445" s="305">
        <v>0</v>
      </c>
      <c r="Q445" s="381">
        <v>0</v>
      </c>
      <c r="R445" s="4"/>
      <c r="S445" s="4"/>
    </row>
    <row r="446" spans="1:19" ht="12.75" hidden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71"/>
      <c r="L446" s="71" t="s">
        <v>123</v>
      </c>
      <c r="M446" s="71"/>
      <c r="N446" s="325">
        <f>N442</f>
        <v>0</v>
      </c>
      <c r="O446" s="256">
        <f>O442</f>
        <v>0</v>
      </c>
      <c r="P446" s="256">
        <f>P442</f>
        <v>0</v>
      </c>
      <c r="Q446" s="377">
        <f>Q442</f>
        <v>0</v>
      </c>
      <c r="R446" s="4"/>
      <c r="S446" s="4"/>
    </row>
    <row r="447" spans="1:19" ht="12.75">
      <c r="A447" s="107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15"/>
      <c r="O447" s="295"/>
      <c r="P447" s="295"/>
      <c r="Q447" s="367"/>
      <c r="R447" s="35"/>
      <c r="S447" s="35"/>
    </row>
    <row r="448" spans="1:19" ht="12.75">
      <c r="A448" s="57"/>
      <c r="B448" s="92"/>
      <c r="C448" s="92"/>
      <c r="D448" s="92"/>
      <c r="E448" s="92"/>
      <c r="F448" s="92"/>
      <c r="G448" s="92"/>
      <c r="H448" s="92"/>
      <c r="I448" s="92"/>
      <c r="J448" s="92"/>
      <c r="K448" s="50" t="s">
        <v>338</v>
      </c>
      <c r="L448" s="49" t="s">
        <v>337</v>
      </c>
      <c r="M448" s="49"/>
      <c r="N448" s="100"/>
      <c r="O448" s="298"/>
      <c r="P448" s="298"/>
      <c r="Q448" s="384"/>
      <c r="R448" s="35"/>
      <c r="S448" s="35"/>
    </row>
    <row r="449" spans="1:19" ht="12.75">
      <c r="A449" s="57" t="s">
        <v>346</v>
      </c>
      <c r="B449" s="92"/>
      <c r="C449" s="92"/>
      <c r="D449" s="92"/>
      <c r="E449" s="92"/>
      <c r="F449" s="92"/>
      <c r="G449" s="92"/>
      <c r="H449" s="92"/>
      <c r="I449" s="92"/>
      <c r="J449" s="92"/>
      <c r="K449" s="50" t="s">
        <v>336</v>
      </c>
      <c r="L449" s="120" t="s">
        <v>411</v>
      </c>
      <c r="M449" s="120"/>
      <c r="N449" s="100"/>
      <c r="O449" s="298"/>
      <c r="P449" s="298"/>
      <c r="Q449" s="384"/>
      <c r="R449" s="35"/>
      <c r="S449" s="35"/>
    </row>
    <row r="450" spans="1:19" ht="12.75">
      <c r="A450" s="17" t="s">
        <v>347</v>
      </c>
      <c r="B450" s="1"/>
      <c r="C450" s="1"/>
      <c r="D450" s="1"/>
      <c r="E450" s="1"/>
      <c r="F450" s="1">
        <v>5</v>
      </c>
      <c r="G450" s="1"/>
      <c r="H450" s="1"/>
      <c r="I450" s="1"/>
      <c r="J450" s="1">
        <v>650</v>
      </c>
      <c r="K450" s="74">
        <v>3</v>
      </c>
      <c r="L450" s="86" t="s">
        <v>1</v>
      </c>
      <c r="M450" s="86"/>
      <c r="N450" s="225">
        <f aca="true" t="shared" si="42" ref="N450:P451">N451</f>
        <v>120000</v>
      </c>
      <c r="O450" s="257">
        <f t="shared" si="42"/>
        <v>220000</v>
      </c>
      <c r="P450" s="257">
        <f t="shared" si="42"/>
        <v>220000</v>
      </c>
      <c r="Q450" s="390">
        <f>P450/O450</f>
        <v>1</v>
      </c>
      <c r="R450" s="17"/>
      <c r="S450" s="17"/>
    </row>
    <row r="451" spans="1:19" ht="12.75">
      <c r="A451" s="17" t="s">
        <v>347</v>
      </c>
      <c r="B451" s="1"/>
      <c r="C451" s="1"/>
      <c r="D451" s="1"/>
      <c r="E451" s="1"/>
      <c r="F451" s="1">
        <v>5</v>
      </c>
      <c r="G451" s="1"/>
      <c r="H451" s="1"/>
      <c r="I451" s="1"/>
      <c r="J451" s="1">
        <v>650</v>
      </c>
      <c r="K451" s="74">
        <v>32</v>
      </c>
      <c r="L451" s="87" t="s">
        <v>6</v>
      </c>
      <c r="M451" s="87"/>
      <c r="N451" s="225">
        <f t="shared" si="42"/>
        <v>120000</v>
      </c>
      <c r="O451" s="305">
        <f t="shared" si="42"/>
        <v>220000</v>
      </c>
      <c r="P451" s="305">
        <f t="shared" si="42"/>
        <v>220000</v>
      </c>
      <c r="Q451" s="390">
        <f aca="true" t="shared" si="43" ref="Q451:Q469">P451/O451</f>
        <v>1</v>
      </c>
      <c r="R451" s="17"/>
      <c r="S451" s="17"/>
    </row>
    <row r="452" spans="1:19" ht="12.75">
      <c r="A452" s="17" t="s">
        <v>347</v>
      </c>
      <c r="B452" s="1"/>
      <c r="C452" s="1"/>
      <c r="D452" s="1"/>
      <c r="E452" s="1"/>
      <c r="F452" s="1">
        <v>5</v>
      </c>
      <c r="G452" s="1"/>
      <c r="H452" s="1"/>
      <c r="I452" s="1"/>
      <c r="J452" s="1">
        <v>650</v>
      </c>
      <c r="K452" s="74">
        <v>323</v>
      </c>
      <c r="L452" s="74" t="s">
        <v>8</v>
      </c>
      <c r="M452" s="74"/>
      <c r="N452" s="225">
        <f>N453+N454+N455+N456</f>
        <v>120000</v>
      </c>
      <c r="O452" s="305">
        <f>O453+O454+O455+O456</f>
        <v>220000</v>
      </c>
      <c r="P452" s="305">
        <f>P453+P454+P455+P456</f>
        <v>220000</v>
      </c>
      <c r="Q452" s="390">
        <f t="shared" si="43"/>
        <v>1</v>
      </c>
      <c r="R452" s="17"/>
      <c r="S452" s="17"/>
    </row>
    <row r="453" spans="1:19" ht="12.75">
      <c r="A453" s="17" t="s">
        <v>347</v>
      </c>
      <c r="B453" s="1"/>
      <c r="C453" s="1"/>
      <c r="D453" s="1"/>
      <c r="E453" s="1"/>
      <c r="F453" s="1">
        <v>5</v>
      </c>
      <c r="G453" s="1"/>
      <c r="H453" s="1"/>
      <c r="I453" s="1"/>
      <c r="J453" s="1">
        <v>650</v>
      </c>
      <c r="K453" s="87">
        <v>3237</v>
      </c>
      <c r="L453" s="87" t="s">
        <v>503</v>
      </c>
      <c r="M453" s="87"/>
      <c r="N453" s="225">
        <v>20000</v>
      </c>
      <c r="O453" s="305">
        <v>50000</v>
      </c>
      <c r="P453" s="305">
        <v>50000</v>
      </c>
      <c r="Q453" s="390">
        <f t="shared" si="43"/>
        <v>1</v>
      </c>
      <c r="R453" s="17"/>
      <c r="S453" s="17"/>
    </row>
    <row r="454" spans="1:19" ht="12.75">
      <c r="A454" s="17" t="s">
        <v>347</v>
      </c>
      <c r="B454" s="1"/>
      <c r="C454" s="1"/>
      <c r="D454" s="1"/>
      <c r="E454" s="1"/>
      <c r="F454" s="1">
        <v>5</v>
      </c>
      <c r="G454" s="1"/>
      <c r="H454" s="1"/>
      <c r="I454" s="1"/>
      <c r="J454" s="1">
        <v>650</v>
      </c>
      <c r="K454" s="87">
        <v>3237</v>
      </c>
      <c r="L454" s="87" t="s">
        <v>411</v>
      </c>
      <c r="M454" s="87"/>
      <c r="N454" s="225">
        <v>100000</v>
      </c>
      <c r="O454" s="305">
        <v>150000</v>
      </c>
      <c r="P454" s="305">
        <v>150000</v>
      </c>
      <c r="Q454" s="390">
        <f t="shared" si="43"/>
        <v>1</v>
      </c>
      <c r="R454" s="17"/>
      <c r="S454" s="17"/>
    </row>
    <row r="455" spans="1:19" ht="12.75">
      <c r="A455" s="17" t="s">
        <v>347</v>
      </c>
      <c r="B455" s="1"/>
      <c r="C455" s="1"/>
      <c r="D455" s="1"/>
      <c r="E455" s="1"/>
      <c r="F455" s="1">
        <v>5</v>
      </c>
      <c r="G455" s="1"/>
      <c r="H455" s="1"/>
      <c r="I455" s="1"/>
      <c r="J455" s="1">
        <v>650</v>
      </c>
      <c r="K455" s="87">
        <v>3237</v>
      </c>
      <c r="L455" s="87" t="s">
        <v>504</v>
      </c>
      <c r="M455" s="87"/>
      <c r="N455" s="225">
        <v>0</v>
      </c>
      <c r="O455" s="305">
        <v>20000</v>
      </c>
      <c r="P455" s="305">
        <v>20000</v>
      </c>
      <c r="Q455" s="390">
        <f t="shared" si="43"/>
        <v>1</v>
      </c>
      <c r="R455" s="17"/>
      <c r="S455" s="17"/>
    </row>
    <row r="456" spans="1:19" ht="12.75" hidden="1">
      <c r="A456" s="17" t="s">
        <v>347</v>
      </c>
      <c r="B456" s="1"/>
      <c r="C456" s="1"/>
      <c r="D456" s="1"/>
      <c r="E456" s="1"/>
      <c r="F456" s="1">
        <v>5</v>
      </c>
      <c r="G456" s="1"/>
      <c r="H456" s="1"/>
      <c r="I456" s="1"/>
      <c r="J456" s="1">
        <v>650</v>
      </c>
      <c r="K456" s="87">
        <v>3237</v>
      </c>
      <c r="L456" s="87" t="s">
        <v>505</v>
      </c>
      <c r="M456" s="87"/>
      <c r="N456" s="225">
        <v>0</v>
      </c>
      <c r="O456" s="305">
        <v>0</v>
      </c>
      <c r="P456" s="305">
        <v>0</v>
      </c>
      <c r="Q456" s="390" t="e">
        <f t="shared" si="43"/>
        <v>#DIV/0!</v>
      </c>
      <c r="R456" s="17"/>
      <c r="S456" s="17"/>
    </row>
    <row r="457" spans="1:19" ht="12.75" hidden="1">
      <c r="A457" s="17" t="s">
        <v>347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650</v>
      </c>
      <c r="K457" s="87">
        <v>3237</v>
      </c>
      <c r="L457" s="87" t="s">
        <v>547</v>
      </c>
      <c r="M457" s="87"/>
      <c r="N457" s="225"/>
      <c r="O457" s="305"/>
      <c r="P457" s="305"/>
      <c r="Q457" s="390" t="e">
        <f t="shared" si="43"/>
        <v>#DIV/0!</v>
      </c>
      <c r="R457" s="17"/>
      <c r="S457" s="17"/>
    </row>
    <row r="458" spans="1:19" ht="12.75">
      <c r="A458" s="17" t="s">
        <v>347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74">
        <v>4</v>
      </c>
      <c r="L458" s="74" t="s">
        <v>2</v>
      </c>
      <c r="M458" s="74"/>
      <c r="N458" s="225">
        <f aca="true" t="shared" si="44" ref="N458:P459">N459</f>
        <v>200000</v>
      </c>
      <c r="O458" s="305">
        <f t="shared" si="44"/>
        <v>150000</v>
      </c>
      <c r="P458" s="305">
        <f t="shared" si="44"/>
        <v>150000</v>
      </c>
      <c r="Q458" s="390">
        <f t="shared" si="43"/>
        <v>1</v>
      </c>
      <c r="R458" s="17"/>
      <c r="S458" s="17"/>
    </row>
    <row r="459" spans="1:19" ht="12.75">
      <c r="A459" s="17" t="s">
        <v>347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650</v>
      </c>
      <c r="K459" s="75">
        <v>42</v>
      </c>
      <c r="L459" s="75" t="s">
        <v>29</v>
      </c>
      <c r="M459" s="75"/>
      <c r="N459" s="225">
        <f t="shared" si="44"/>
        <v>200000</v>
      </c>
      <c r="O459" s="305">
        <f t="shared" si="44"/>
        <v>150000</v>
      </c>
      <c r="P459" s="305">
        <f t="shared" si="44"/>
        <v>150000</v>
      </c>
      <c r="Q459" s="390">
        <f t="shared" si="43"/>
        <v>1</v>
      </c>
      <c r="R459" s="4"/>
      <c r="S459" s="4"/>
    </row>
    <row r="460" spans="1:19" ht="12.75">
      <c r="A460" s="17" t="s">
        <v>347</v>
      </c>
      <c r="B460" s="17"/>
      <c r="C460" s="17"/>
      <c r="D460" s="1"/>
      <c r="E460" s="17"/>
      <c r="F460" s="17">
        <v>5</v>
      </c>
      <c r="G460" s="17"/>
      <c r="H460" s="17"/>
      <c r="I460" s="17"/>
      <c r="J460" s="17">
        <v>650</v>
      </c>
      <c r="K460" s="220">
        <v>426</v>
      </c>
      <c r="L460" s="547" t="s">
        <v>207</v>
      </c>
      <c r="M460" s="519"/>
      <c r="N460" s="330">
        <f>N461+N462+N463+N464+N465+N466+N467+N468+N469</f>
        <v>200000</v>
      </c>
      <c r="O460" s="260">
        <f>O461+O462+O463+O464+O465+O466+O467+O468+O469</f>
        <v>150000</v>
      </c>
      <c r="P460" s="260">
        <f>P461+P462+P463+P464+P465+P466+P467+P468+P469</f>
        <v>150000</v>
      </c>
      <c r="Q460" s="390">
        <f t="shared" si="43"/>
        <v>1</v>
      </c>
      <c r="R460" s="17"/>
      <c r="S460" s="17"/>
    </row>
    <row r="461" spans="1:19" ht="12.75" hidden="1">
      <c r="A461" s="17" t="s">
        <v>347</v>
      </c>
      <c r="B461" s="1"/>
      <c r="C461" s="1"/>
      <c r="D461" s="1"/>
      <c r="E461" s="1"/>
      <c r="F461" s="1">
        <v>5</v>
      </c>
      <c r="G461" s="1"/>
      <c r="H461" s="1"/>
      <c r="I461" s="1"/>
      <c r="J461" s="1">
        <v>650</v>
      </c>
      <c r="K461" s="103">
        <v>4264</v>
      </c>
      <c r="L461" s="75" t="s">
        <v>169</v>
      </c>
      <c r="M461" s="103"/>
      <c r="N461" s="331">
        <v>0</v>
      </c>
      <c r="O461" s="305">
        <v>0</v>
      </c>
      <c r="P461" s="305">
        <v>0</v>
      </c>
      <c r="Q461" s="390" t="e">
        <f t="shared" si="43"/>
        <v>#DIV/0!</v>
      </c>
      <c r="R461" s="4"/>
      <c r="S461" s="4"/>
    </row>
    <row r="462" spans="1:19" ht="12.75" hidden="1">
      <c r="A462" s="17" t="s">
        <v>347</v>
      </c>
      <c r="B462" s="1"/>
      <c r="C462" s="1"/>
      <c r="D462" s="1"/>
      <c r="E462" s="1"/>
      <c r="F462" s="1">
        <v>5</v>
      </c>
      <c r="G462" s="1"/>
      <c r="H462" s="1"/>
      <c r="I462" s="1"/>
      <c r="J462" s="1">
        <v>650</v>
      </c>
      <c r="K462" s="103">
        <v>4264</v>
      </c>
      <c r="L462" s="75" t="s">
        <v>170</v>
      </c>
      <c r="M462" s="103"/>
      <c r="N462" s="331">
        <v>0</v>
      </c>
      <c r="O462" s="305">
        <v>0</v>
      </c>
      <c r="P462" s="305">
        <v>0</v>
      </c>
      <c r="Q462" s="390" t="e">
        <f t="shared" si="43"/>
        <v>#DIV/0!</v>
      </c>
      <c r="R462" s="4"/>
      <c r="S462" s="4"/>
    </row>
    <row r="463" spans="1:19" ht="12.75" hidden="1">
      <c r="A463" s="17" t="s">
        <v>347</v>
      </c>
      <c r="B463" s="1"/>
      <c r="C463" s="1"/>
      <c r="D463" s="1"/>
      <c r="E463" s="1"/>
      <c r="F463" s="1">
        <v>5</v>
      </c>
      <c r="G463" s="1"/>
      <c r="H463" s="1"/>
      <c r="I463" s="1"/>
      <c r="J463" s="1">
        <v>650</v>
      </c>
      <c r="K463" s="103">
        <v>4264</v>
      </c>
      <c r="L463" s="533" t="s">
        <v>548</v>
      </c>
      <c r="M463" s="534"/>
      <c r="N463" s="331">
        <v>0</v>
      </c>
      <c r="O463" s="305">
        <v>0</v>
      </c>
      <c r="P463" s="305">
        <v>0</v>
      </c>
      <c r="Q463" s="390" t="e">
        <f t="shared" si="43"/>
        <v>#DIV/0!</v>
      </c>
      <c r="R463" s="4"/>
      <c r="S463" s="4"/>
    </row>
    <row r="464" spans="1:19" ht="12.75" hidden="1">
      <c r="A464" s="17" t="s">
        <v>347</v>
      </c>
      <c r="B464" s="1"/>
      <c r="C464" s="1"/>
      <c r="D464" s="1"/>
      <c r="E464" s="1"/>
      <c r="F464" s="1">
        <v>5</v>
      </c>
      <c r="G464" s="1"/>
      <c r="H464" s="1"/>
      <c r="I464" s="1"/>
      <c r="J464" s="1">
        <v>650</v>
      </c>
      <c r="K464" s="103">
        <v>4264</v>
      </c>
      <c r="L464" s="75" t="s">
        <v>171</v>
      </c>
      <c r="M464" s="103"/>
      <c r="N464" s="331">
        <v>0</v>
      </c>
      <c r="O464" s="305">
        <v>0</v>
      </c>
      <c r="P464" s="305">
        <v>0</v>
      </c>
      <c r="Q464" s="390" t="e">
        <f t="shared" si="43"/>
        <v>#DIV/0!</v>
      </c>
      <c r="R464" s="4"/>
      <c r="S464" s="4"/>
    </row>
    <row r="465" spans="1:19" ht="12.75">
      <c r="A465" s="17" t="s">
        <v>347</v>
      </c>
      <c r="B465" s="1"/>
      <c r="C465" s="1"/>
      <c r="D465" s="1"/>
      <c r="E465" s="1"/>
      <c r="F465" s="1">
        <v>5</v>
      </c>
      <c r="G465" s="1"/>
      <c r="H465" s="1"/>
      <c r="I465" s="1"/>
      <c r="J465" s="1">
        <v>650</v>
      </c>
      <c r="K465" s="103">
        <v>4264</v>
      </c>
      <c r="L465" s="75" t="s">
        <v>172</v>
      </c>
      <c r="M465" s="103"/>
      <c r="N465" s="331">
        <v>0</v>
      </c>
      <c r="O465" s="305">
        <v>50000</v>
      </c>
      <c r="P465" s="305">
        <v>50000</v>
      </c>
      <c r="Q465" s="390">
        <f t="shared" si="43"/>
        <v>1</v>
      </c>
      <c r="R465" s="4"/>
      <c r="S465" s="4"/>
    </row>
    <row r="466" spans="1:19" ht="12.75" hidden="1">
      <c r="A466" s="17" t="s">
        <v>347</v>
      </c>
      <c r="B466" s="1"/>
      <c r="C466" s="1"/>
      <c r="D466" s="1"/>
      <c r="E466" s="1"/>
      <c r="F466" s="1">
        <v>5</v>
      </c>
      <c r="G466" s="1"/>
      <c r="H466" s="1"/>
      <c r="I466" s="1"/>
      <c r="J466" s="1">
        <v>650</v>
      </c>
      <c r="K466" s="103">
        <v>4264</v>
      </c>
      <c r="L466" s="87" t="s">
        <v>339</v>
      </c>
      <c r="M466" s="103"/>
      <c r="N466" s="331">
        <v>0</v>
      </c>
      <c r="O466" s="305">
        <v>0</v>
      </c>
      <c r="P466" s="305">
        <v>0</v>
      </c>
      <c r="Q466" s="390" t="e">
        <f t="shared" si="43"/>
        <v>#DIV/0!</v>
      </c>
      <c r="R466" s="4"/>
      <c r="S466" s="4"/>
    </row>
    <row r="467" spans="1:19" ht="12.75">
      <c r="A467" s="17" t="s">
        <v>347</v>
      </c>
      <c r="B467" s="1"/>
      <c r="C467" s="1"/>
      <c r="D467" s="1"/>
      <c r="E467" s="1"/>
      <c r="F467" s="1">
        <v>5</v>
      </c>
      <c r="G467" s="1"/>
      <c r="H467" s="1"/>
      <c r="I467" s="1"/>
      <c r="J467" s="1">
        <v>650</v>
      </c>
      <c r="K467" s="103">
        <v>4264</v>
      </c>
      <c r="L467" s="75" t="s">
        <v>173</v>
      </c>
      <c r="M467" s="103"/>
      <c r="N467" s="331">
        <v>50000</v>
      </c>
      <c r="O467" s="305">
        <v>50000</v>
      </c>
      <c r="P467" s="305">
        <v>50000</v>
      </c>
      <c r="Q467" s="390">
        <f t="shared" si="43"/>
        <v>1</v>
      </c>
      <c r="R467" s="4"/>
      <c r="S467" s="4"/>
    </row>
    <row r="468" spans="1:19" ht="12.75" hidden="1">
      <c r="A468" s="17" t="s">
        <v>347</v>
      </c>
      <c r="B468" s="1"/>
      <c r="C468" s="1"/>
      <c r="D468" s="1"/>
      <c r="E468" s="1"/>
      <c r="F468" s="1">
        <v>5</v>
      </c>
      <c r="G468" s="1"/>
      <c r="H468" s="1"/>
      <c r="I468" s="1"/>
      <c r="J468" s="1">
        <v>650</v>
      </c>
      <c r="K468" s="103">
        <v>4264</v>
      </c>
      <c r="L468" s="75" t="s">
        <v>174</v>
      </c>
      <c r="M468" s="103"/>
      <c r="N468" s="331">
        <v>0</v>
      </c>
      <c r="O468" s="305">
        <v>0</v>
      </c>
      <c r="P468" s="305">
        <v>0</v>
      </c>
      <c r="Q468" s="390" t="e">
        <f t="shared" si="43"/>
        <v>#DIV/0!</v>
      </c>
      <c r="R468" s="4"/>
      <c r="S468" s="4"/>
    </row>
    <row r="469" spans="1:19" ht="13.5" thickBot="1">
      <c r="A469" s="17"/>
      <c r="B469" s="1"/>
      <c r="C469" s="1"/>
      <c r="D469" s="1"/>
      <c r="E469" s="1"/>
      <c r="F469" s="1"/>
      <c r="G469" s="1"/>
      <c r="H469" s="1"/>
      <c r="I469" s="1"/>
      <c r="J469" s="1"/>
      <c r="K469" s="103">
        <v>4264</v>
      </c>
      <c r="L469" s="103" t="s">
        <v>523</v>
      </c>
      <c r="M469" s="103"/>
      <c r="N469" s="331">
        <v>150000</v>
      </c>
      <c r="O469" s="309">
        <v>50000</v>
      </c>
      <c r="P469" s="309">
        <v>50000</v>
      </c>
      <c r="Q469" s="390">
        <f t="shared" si="43"/>
        <v>1</v>
      </c>
      <c r="R469" s="4"/>
      <c r="S469" s="4"/>
    </row>
    <row r="470" spans="1:19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71"/>
      <c r="L470" s="71" t="s">
        <v>123</v>
      </c>
      <c r="M470" s="71"/>
      <c r="N470" s="325">
        <f>N458+N450</f>
        <v>320000</v>
      </c>
      <c r="O470" s="256">
        <f>O458+O450</f>
        <v>370000</v>
      </c>
      <c r="P470" s="256">
        <f>P458+P450</f>
        <v>370000</v>
      </c>
      <c r="Q470" s="377">
        <f>P470/O470</f>
        <v>1</v>
      </c>
      <c r="R470" s="28"/>
      <c r="S470" s="28"/>
    </row>
    <row r="471" spans="1:19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90"/>
      <c r="L471" s="90"/>
      <c r="M471" s="90"/>
      <c r="N471" s="326"/>
      <c r="O471" s="307"/>
      <c r="P471" s="307"/>
      <c r="Q471" s="383"/>
      <c r="R471" s="4"/>
      <c r="S471" s="4"/>
    </row>
    <row r="472" spans="1:19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48" t="s">
        <v>345</v>
      </c>
      <c r="L472" s="494" t="s">
        <v>349</v>
      </c>
      <c r="M472" s="494"/>
      <c r="N472" s="119"/>
      <c r="O472" s="250"/>
      <c r="P472" s="250"/>
      <c r="Q472" s="361"/>
      <c r="R472" s="4"/>
      <c r="S472" s="4"/>
    </row>
    <row r="473" spans="1:19" ht="12.75">
      <c r="A473" s="18" t="s">
        <v>354</v>
      </c>
      <c r="B473" s="6"/>
      <c r="C473" s="6"/>
      <c r="D473" s="6"/>
      <c r="E473" s="6"/>
      <c r="F473" s="6"/>
      <c r="G473" s="6"/>
      <c r="H473" s="6"/>
      <c r="I473" s="6"/>
      <c r="J473" s="6">
        <v>911</v>
      </c>
      <c r="K473" s="48" t="s">
        <v>56</v>
      </c>
      <c r="L473" s="18" t="s">
        <v>63</v>
      </c>
      <c r="M473" s="48"/>
      <c r="N473" s="119"/>
      <c r="O473" s="250"/>
      <c r="P473" s="250"/>
      <c r="Q473" s="361"/>
      <c r="R473" s="4"/>
      <c r="S473" s="4"/>
    </row>
    <row r="474" spans="1:19" ht="12.75">
      <c r="A474" s="17" t="s">
        <v>354</v>
      </c>
      <c r="B474" s="1"/>
      <c r="C474" s="1"/>
      <c r="D474" s="1">
        <v>3</v>
      </c>
      <c r="E474" s="1"/>
      <c r="F474" s="1"/>
      <c r="G474" s="1"/>
      <c r="H474" s="1"/>
      <c r="I474" s="1"/>
      <c r="J474" s="1">
        <v>911</v>
      </c>
      <c r="K474" s="74">
        <v>3</v>
      </c>
      <c r="L474" s="74" t="s">
        <v>1</v>
      </c>
      <c r="M474" s="74"/>
      <c r="N474" s="225">
        <f>N475+N480</f>
        <v>41000</v>
      </c>
      <c r="O474" s="257">
        <f>O475+O480</f>
        <v>51000</v>
      </c>
      <c r="P474" s="257">
        <f>P475+P480</f>
        <v>51000</v>
      </c>
      <c r="Q474" s="378">
        <f>P474/O474</f>
        <v>1</v>
      </c>
      <c r="R474" s="4"/>
      <c r="S474" s="4"/>
    </row>
    <row r="475" spans="1:19" ht="12.75">
      <c r="A475" s="17" t="s">
        <v>354</v>
      </c>
      <c r="B475" s="1"/>
      <c r="C475" s="1"/>
      <c r="D475" s="1">
        <v>3</v>
      </c>
      <c r="E475" s="1"/>
      <c r="F475" s="1"/>
      <c r="G475" s="1"/>
      <c r="H475" s="1"/>
      <c r="I475" s="1"/>
      <c r="J475" s="1">
        <v>911</v>
      </c>
      <c r="K475" s="75">
        <v>32</v>
      </c>
      <c r="L475" s="76" t="s">
        <v>6</v>
      </c>
      <c r="M475" s="77"/>
      <c r="N475" s="225">
        <f>N476+N478</f>
        <v>3000</v>
      </c>
      <c r="O475" s="305">
        <f>O476+O478</f>
        <v>3000</v>
      </c>
      <c r="P475" s="305">
        <f>P476+P478</f>
        <v>3000</v>
      </c>
      <c r="Q475" s="378">
        <f aca="true" t="shared" si="45" ref="Q475:Q483">P475/O475</f>
        <v>1</v>
      </c>
      <c r="R475" s="4"/>
      <c r="S475" s="4"/>
    </row>
    <row r="476" spans="1:19" ht="12.75">
      <c r="A476" s="17" t="s">
        <v>354</v>
      </c>
      <c r="B476" s="4"/>
      <c r="C476" s="4"/>
      <c r="D476" s="4">
        <v>3</v>
      </c>
      <c r="E476" s="4"/>
      <c r="F476" s="4"/>
      <c r="G476" s="4"/>
      <c r="H476" s="4"/>
      <c r="I476" s="4"/>
      <c r="J476" s="4">
        <v>911</v>
      </c>
      <c r="K476" s="86">
        <v>322</v>
      </c>
      <c r="L476" s="86" t="s">
        <v>27</v>
      </c>
      <c r="M476" s="86"/>
      <c r="N476" s="25">
        <f>N477</f>
        <v>3000</v>
      </c>
      <c r="O476" s="246">
        <f>O477</f>
        <v>3000</v>
      </c>
      <c r="P476" s="246">
        <f>P477</f>
        <v>3000</v>
      </c>
      <c r="Q476" s="378">
        <f t="shared" si="45"/>
        <v>1</v>
      </c>
      <c r="R476" s="4"/>
      <c r="S476" s="4"/>
    </row>
    <row r="477" spans="1:19" ht="12.75">
      <c r="A477" s="17" t="s">
        <v>354</v>
      </c>
      <c r="B477" s="1"/>
      <c r="C477" s="1"/>
      <c r="D477" s="1">
        <v>3</v>
      </c>
      <c r="E477" s="1"/>
      <c r="F477" s="1"/>
      <c r="G477" s="1"/>
      <c r="H477" s="1"/>
      <c r="I477" s="1"/>
      <c r="J477" s="1">
        <v>911</v>
      </c>
      <c r="K477" s="75">
        <v>3221</v>
      </c>
      <c r="L477" s="76" t="s">
        <v>121</v>
      </c>
      <c r="M477" s="77"/>
      <c r="N477" s="225">
        <v>3000</v>
      </c>
      <c r="O477" s="305">
        <v>3000</v>
      </c>
      <c r="P477" s="305">
        <v>3000</v>
      </c>
      <c r="Q477" s="378">
        <f t="shared" si="45"/>
        <v>1</v>
      </c>
      <c r="R477" s="4"/>
      <c r="S477" s="4"/>
    </row>
    <row r="478" spans="1:19" ht="12.75" hidden="1">
      <c r="A478" s="17" t="s">
        <v>354</v>
      </c>
      <c r="B478" s="1"/>
      <c r="C478" s="1"/>
      <c r="D478" s="1">
        <v>3</v>
      </c>
      <c r="E478" s="1"/>
      <c r="F478" s="1"/>
      <c r="G478" s="1"/>
      <c r="H478" s="1"/>
      <c r="I478" s="1"/>
      <c r="J478" s="1">
        <v>911</v>
      </c>
      <c r="K478" s="86">
        <v>323</v>
      </c>
      <c r="L478" s="547" t="s">
        <v>8</v>
      </c>
      <c r="M478" s="519"/>
      <c r="N478" s="225">
        <f>N479</f>
        <v>0</v>
      </c>
      <c r="O478" s="257">
        <f>O479</f>
        <v>0</v>
      </c>
      <c r="P478" s="257">
        <f>P479</f>
        <v>0</v>
      </c>
      <c r="Q478" s="378" t="e">
        <f t="shared" si="45"/>
        <v>#DIV/0!</v>
      </c>
      <c r="R478" s="4"/>
      <c r="S478" s="4"/>
    </row>
    <row r="479" spans="1:19" ht="12.75" hidden="1">
      <c r="A479" s="17" t="s">
        <v>354</v>
      </c>
      <c r="B479" s="1"/>
      <c r="C479" s="1"/>
      <c r="D479" s="1">
        <v>3</v>
      </c>
      <c r="E479" s="1"/>
      <c r="F479" s="1"/>
      <c r="G479" s="1"/>
      <c r="H479" s="1"/>
      <c r="I479" s="1"/>
      <c r="J479" s="1">
        <v>911</v>
      </c>
      <c r="K479" s="75">
        <v>3237</v>
      </c>
      <c r="L479" s="76" t="s">
        <v>73</v>
      </c>
      <c r="M479" s="77"/>
      <c r="N479" s="225">
        <v>0</v>
      </c>
      <c r="O479" s="305">
        <v>0</v>
      </c>
      <c r="P479" s="305">
        <v>0</v>
      </c>
      <c r="Q479" s="378" t="e">
        <f t="shared" si="45"/>
        <v>#DIV/0!</v>
      </c>
      <c r="R479" s="4"/>
      <c r="S479" s="4"/>
    </row>
    <row r="480" spans="1:19" ht="12.75">
      <c r="A480" s="17" t="s">
        <v>354</v>
      </c>
      <c r="B480" s="1"/>
      <c r="C480" s="1"/>
      <c r="D480" s="1">
        <v>3</v>
      </c>
      <c r="E480" s="1"/>
      <c r="F480" s="1"/>
      <c r="G480" s="1"/>
      <c r="H480" s="1"/>
      <c r="I480" s="1"/>
      <c r="J480" s="1">
        <v>911</v>
      </c>
      <c r="K480" s="75">
        <v>38</v>
      </c>
      <c r="L480" s="76" t="s">
        <v>106</v>
      </c>
      <c r="M480" s="77"/>
      <c r="N480" s="225">
        <f>N481</f>
        <v>38000</v>
      </c>
      <c r="O480" s="305">
        <f>O481</f>
        <v>48000</v>
      </c>
      <c r="P480" s="305">
        <f>P481</f>
        <v>48000</v>
      </c>
      <c r="Q480" s="378">
        <f t="shared" si="45"/>
        <v>1</v>
      </c>
      <c r="R480" s="4"/>
      <c r="S480" s="4"/>
    </row>
    <row r="481" spans="1:19" ht="12.75">
      <c r="A481" s="17" t="s">
        <v>354</v>
      </c>
      <c r="B481" s="1"/>
      <c r="C481" s="1"/>
      <c r="D481" s="1">
        <v>3</v>
      </c>
      <c r="E481" s="1"/>
      <c r="F481" s="1"/>
      <c r="G481" s="1"/>
      <c r="H481" s="1"/>
      <c r="I481" s="1"/>
      <c r="J481" s="1">
        <v>911</v>
      </c>
      <c r="K481" s="86">
        <v>381</v>
      </c>
      <c r="L481" s="221" t="s">
        <v>389</v>
      </c>
      <c r="M481" s="222"/>
      <c r="N481" s="225">
        <f>N482+N483</f>
        <v>38000</v>
      </c>
      <c r="O481" s="257">
        <f>O482+O483</f>
        <v>48000</v>
      </c>
      <c r="P481" s="257">
        <f>P482+P483</f>
        <v>48000</v>
      </c>
      <c r="Q481" s="378">
        <f t="shared" si="45"/>
        <v>1</v>
      </c>
      <c r="R481" s="4"/>
      <c r="S481" s="4"/>
    </row>
    <row r="482" spans="1:19" ht="12.75">
      <c r="A482" s="17" t="s">
        <v>354</v>
      </c>
      <c r="B482" s="1"/>
      <c r="C482" s="1"/>
      <c r="D482" s="1">
        <v>3</v>
      </c>
      <c r="E482" s="1"/>
      <c r="F482" s="1"/>
      <c r="G482" s="1"/>
      <c r="H482" s="1"/>
      <c r="I482" s="1"/>
      <c r="J482" s="1">
        <v>911</v>
      </c>
      <c r="K482" s="75">
        <v>3811</v>
      </c>
      <c r="L482" s="75" t="s">
        <v>107</v>
      </c>
      <c r="M482" s="75"/>
      <c r="N482" s="225">
        <v>8000</v>
      </c>
      <c r="O482" s="305">
        <v>8000</v>
      </c>
      <c r="P482" s="305">
        <v>8000</v>
      </c>
      <c r="Q482" s="378">
        <f t="shared" si="45"/>
        <v>1</v>
      </c>
      <c r="R482" s="4"/>
      <c r="S482" s="4"/>
    </row>
    <row r="483" spans="1:19" ht="13.5" thickBot="1">
      <c r="A483" s="17" t="s">
        <v>354</v>
      </c>
      <c r="B483" s="1"/>
      <c r="C483" s="1"/>
      <c r="D483" s="1">
        <v>3</v>
      </c>
      <c r="E483" s="1"/>
      <c r="F483" s="1"/>
      <c r="G483" s="1"/>
      <c r="H483" s="1"/>
      <c r="I483" s="1"/>
      <c r="J483" s="1">
        <v>911</v>
      </c>
      <c r="K483" s="103">
        <v>3811</v>
      </c>
      <c r="L483" s="103" t="s">
        <v>175</v>
      </c>
      <c r="M483" s="103"/>
      <c r="N483" s="331">
        <v>30000</v>
      </c>
      <c r="O483" s="309">
        <v>40000</v>
      </c>
      <c r="P483" s="309">
        <v>40000</v>
      </c>
      <c r="Q483" s="378">
        <f t="shared" si="45"/>
        <v>1</v>
      </c>
      <c r="R483" s="4"/>
      <c r="S483" s="4"/>
    </row>
    <row r="484" spans="1:19" ht="12.75">
      <c r="A484" s="65"/>
      <c r="B484" s="9"/>
      <c r="C484" s="9"/>
      <c r="D484" s="9"/>
      <c r="E484" s="9"/>
      <c r="F484" s="9"/>
      <c r="G484" s="9"/>
      <c r="H484" s="9"/>
      <c r="I484" s="9"/>
      <c r="J484" s="9"/>
      <c r="K484" s="71"/>
      <c r="L484" s="71" t="s">
        <v>123</v>
      </c>
      <c r="M484" s="71"/>
      <c r="N484" s="325">
        <f>N474</f>
        <v>41000</v>
      </c>
      <c r="O484" s="256">
        <f>O474</f>
        <v>51000</v>
      </c>
      <c r="P484" s="256">
        <f>P474</f>
        <v>51000</v>
      </c>
      <c r="Q484" s="377">
        <f>P484/O484</f>
        <v>1</v>
      </c>
      <c r="R484" s="4"/>
      <c r="S484" s="4"/>
    </row>
    <row r="485" spans="1:19" ht="12.75">
      <c r="A485" s="83"/>
      <c r="B485" s="4"/>
      <c r="C485" s="4"/>
      <c r="D485" s="4"/>
      <c r="E485" s="4"/>
      <c r="F485" s="4"/>
      <c r="G485" s="4"/>
      <c r="H485" s="4"/>
      <c r="I485" s="4"/>
      <c r="J485" s="4"/>
      <c r="K485" s="36"/>
      <c r="L485" s="36"/>
      <c r="M485" s="36"/>
      <c r="N485" s="315"/>
      <c r="O485" s="249"/>
      <c r="P485" s="249"/>
      <c r="Q485" s="359"/>
      <c r="R485" s="4"/>
      <c r="S485" s="4"/>
    </row>
    <row r="486" spans="1:19" ht="12.75">
      <c r="A486" s="18" t="s">
        <v>355</v>
      </c>
      <c r="B486" s="6"/>
      <c r="C486" s="6"/>
      <c r="D486" s="6"/>
      <c r="E486" s="6"/>
      <c r="F486" s="6"/>
      <c r="G486" s="6"/>
      <c r="H486" s="6"/>
      <c r="I486" s="6"/>
      <c r="J486" s="6">
        <v>922</v>
      </c>
      <c r="K486" s="48" t="s">
        <v>348</v>
      </c>
      <c r="L486" s="550" t="s">
        <v>352</v>
      </c>
      <c r="M486" s="550"/>
      <c r="N486" s="119"/>
      <c r="O486" s="250"/>
      <c r="P486" s="250"/>
      <c r="Q486" s="361"/>
      <c r="R486" s="4"/>
      <c r="S486" s="4"/>
    </row>
    <row r="487" spans="1:19" ht="12.75">
      <c r="A487" s="107" t="s">
        <v>356</v>
      </c>
      <c r="B487" s="35"/>
      <c r="C487" s="35"/>
      <c r="D487" s="35">
        <v>3</v>
      </c>
      <c r="E487" s="35"/>
      <c r="F487" s="35"/>
      <c r="G487" s="35"/>
      <c r="H487" s="35"/>
      <c r="I487" s="35"/>
      <c r="J487" s="35"/>
      <c r="K487" s="50" t="s">
        <v>26</v>
      </c>
      <c r="L487" s="106"/>
      <c r="M487" s="106"/>
      <c r="N487" s="100"/>
      <c r="O487" s="253"/>
      <c r="P487" s="253"/>
      <c r="Q487" s="366"/>
      <c r="R487" s="35"/>
      <c r="S487" s="35"/>
    </row>
    <row r="488" spans="1:19" ht="12.75">
      <c r="A488" s="107" t="s">
        <v>356</v>
      </c>
      <c r="B488" s="35"/>
      <c r="C488" s="35"/>
      <c r="D488" s="35">
        <v>3</v>
      </c>
      <c r="E488" s="35"/>
      <c r="F488" s="35"/>
      <c r="G488" s="35"/>
      <c r="H488" s="35"/>
      <c r="I488" s="35"/>
      <c r="J488" s="35">
        <v>922</v>
      </c>
      <c r="K488" s="21">
        <v>3</v>
      </c>
      <c r="L488" s="547" t="s">
        <v>1</v>
      </c>
      <c r="M488" s="548"/>
      <c r="N488" s="25">
        <f aca="true" t="shared" si="46" ref="N488:P490">N489</f>
        <v>60000</v>
      </c>
      <c r="O488" s="246">
        <f t="shared" si="46"/>
        <v>76000</v>
      </c>
      <c r="P488" s="246">
        <f t="shared" si="46"/>
        <v>117000</v>
      </c>
      <c r="Q488" s="357">
        <f>P488/O488</f>
        <v>1.5394736842105263</v>
      </c>
      <c r="R488" s="35"/>
      <c r="S488" s="35"/>
    </row>
    <row r="489" spans="1:19" ht="12.75">
      <c r="A489" s="107" t="s">
        <v>356</v>
      </c>
      <c r="B489" s="35"/>
      <c r="C489" s="35"/>
      <c r="D489" s="35">
        <v>3</v>
      </c>
      <c r="E489" s="35"/>
      <c r="F489" s="35"/>
      <c r="G489" s="35"/>
      <c r="H489" s="35"/>
      <c r="I489" s="35"/>
      <c r="J489" s="35">
        <v>922</v>
      </c>
      <c r="K489" s="75">
        <v>37</v>
      </c>
      <c r="L489" s="75" t="s">
        <v>32</v>
      </c>
      <c r="M489" s="121"/>
      <c r="N489" s="25">
        <f t="shared" si="46"/>
        <v>60000</v>
      </c>
      <c r="O489" s="246">
        <f t="shared" si="46"/>
        <v>76000</v>
      </c>
      <c r="P489" s="246">
        <f t="shared" si="46"/>
        <v>117000</v>
      </c>
      <c r="Q489" s="357">
        <f>P489/O489</f>
        <v>1.5394736842105263</v>
      </c>
      <c r="R489" s="35"/>
      <c r="S489" s="35"/>
    </row>
    <row r="490" spans="1:19" ht="12.75">
      <c r="A490" s="107" t="s">
        <v>356</v>
      </c>
      <c r="B490" s="4"/>
      <c r="C490" s="4"/>
      <c r="D490" s="4">
        <v>3</v>
      </c>
      <c r="E490" s="4"/>
      <c r="F490" s="4"/>
      <c r="G490" s="4"/>
      <c r="H490" s="4"/>
      <c r="I490" s="4"/>
      <c r="J490" s="4">
        <v>922</v>
      </c>
      <c r="K490" s="86">
        <v>372</v>
      </c>
      <c r="L490" s="86" t="s">
        <v>33</v>
      </c>
      <c r="M490" s="86"/>
      <c r="N490" s="225">
        <f t="shared" si="46"/>
        <v>60000</v>
      </c>
      <c r="O490" s="257">
        <f t="shared" si="46"/>
        <v>76000</v>
      </c>
      <c r="P490" s="257">
        <f t="shared" si="46"/>
        <v>117000</v>
      </c>
      <c r="Q490" s="357">
        <f>P490/O490</f>
        <v>1.5394736842105263</v>
      </c>
      <c r="R490" s="4"/>
      <c r="S490" s="4"/>
    </row>
    <row r="491" spans="1:19" ht="13.5" thickBot="1">
      <c r="A491" s="107" t="s">
        <v>356</v>
      </c>
      <c r="B491" s="1"/>
      <c r="C491" s="1"/>
      <c r="D491" s="1">
        <v>3</v>
      </c>
      <c r="E491" s="1"/>
      <c r="F491" s="1"/>
      <c r="G491" s="1"/>
      <c r="H491" s="1"/>
      <c r="I491" s="1"/>
      <c r="J491" s="1">
        <v>922</v>
      </c>
      <c r="K491" s="75">
        <v>3721</v>
      </c>
      <c r="L491" s="75" t="s">
        <v>33</v>
      </c>
      <c r="M491" s="75"/>
      <c r="N491" s="225">
        <v>60000</v>
      </c>
      <c r="O491" s="305">
        <v>76000</v>
      </c>
      <c r="P491" s="305">
        <v>117000</v>
      </c>
      <c r="Q491" s="357">
        <f>P491/O491</f>
        <v>1.5394736842105263</v>
      </c>
      <c r="R491" s="4"/>
      <c r="S491" s="4"/>
    </row>
    <row r="492" spans="1:19" ht="12.75">
      <c r="A492" s="65"/>
      <c r="B492" s="9"/>
      <c r="C492" s="9"/>
      <c r="D492" s="9"/>
      <c r="E492" s="9"/>
      <c r="F492" s="9"/>
      <c r="G492" s="9"/>
      <c r="H492" s="9"/>
      <c r="I492" s="9"/>
      <c r="J492" s="9"/>
      <c r="K492" s="71"/>
      <c r="L492" s="71" t="s">
        <v>123</v>
      </c>
      <c r="M492" s="71"/>
      <c r="N492" s="325">
        <f>N488</f>
        <v>60000</v>
      </c>
      <c r="O492" s="256">
        <f>O488</f>
        <v>76000</v>
      </c>
      <c r="P492" s="256">
        <f>P488</f>
        <v>117000</v>
      </c>
      <c r="Q492" s="377">
        <f>P492/O492</f>
        <v>1.5394736842105263</v>
      </c>
      <c r="R492" s="4"/>
      <c r="S492" s="4"/>
    </row>
    <row r="493" spans="1:19" ht="12.75">
      <c r="A493" s="83"/>
      <c r="B493" s="4"/>
      <c r="C493" s="4"/>
      <c r="D493" s="4"/>
      <c r="E493" s="4"/>
      <c r="F493" s="4"/>
      <c r="G493" s="4"/>
      <c r="H493" s="4"/>
      <c r="I493" s="4"/>
      <c r="J493" s="4"/>
      <c r="K493" s="36"/>
      <c r="L493" s="36"/>
      <c r="M493" s="36"/>
      <c r="N493" s="315"/>
      <c r="O493" s="249"/>
      <c r="P493" s="249"/>
      <c r="Q493" s="359"/>
      <c r="R493" s="4"/>
      <c r="S493" s="4"/>
    </row>
    <row r="494" spans="1:19" ht="12.7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50" t="s">
        <v>350</v>
      </c>
      <c r="L494" s="550" t="s">
        <v>353</v>
      </c>
      <c r="M494" s="550"/>
      <c r="N494" s="100"/>
      <c r="O494" s="253"/>
      <c r="P494" s="253"/>
      <c r="Q494" s="371"/>
      <c r="R494" s="4"/>
      <c r="S494" s="4"/>
    </row>
    <row r="495" spans="1:19" ht="12.75">
      <c r="A495" s="18" t="s">
        <v>357</v>
      </c>
      <c r="B495" s="18"/>
      <c r="C495" s="18"/>
      <c r="D495" s="18"/>
      <c r="E495" s="18"/>
      <c r="F495" s="18"/>
      <c r="G495" s="18"/>
      <c r="H495" s="18"/>
      <c r="I495" s="18"/>
      <c r="J495" s="18"/>
      <c r="K495" s="57" t="s">
        <v>205</v>
      </c>
      <c r="L495" s="57"/>
      <c r="M495" s="57"/>
      <c r="N495" s="100"/>
      <c r="O495" s="298"/>
      <c r="P495" s="298"/>
      <c r="Q495" s="385"/>
      <c r="R495" s="4"/>
      <c r="S495" s="4"/>
    </row>
    <row r="496" spans="1:19" ht="12.75">
      <c r="A496" s="18" t="s">
        <v>358</v>
      </c>
      <c r="B496" s="6"/>
      <c r="C496" s="6"/>
      <c r="D496" s="6"/>
      <c r="E496" s="6"/>
      <c r="F496" s="6"/>
      <c r="G496" s="6"/>
      <c r="H496" s="6"/>
      <c r="I496" s="6"/>
      <c r="J496" s="6">
        <v>1040</v>
      </c>
      <c r="K496" s="48" t="s">
        <v>56</v>
      </c>
      <c r="L496" s="18" t="s">
        <v>64</v>
      </c>
      <c r="M496" s="48"/>
      <c r="N496" s="119"/>
      <c r="O496" s="250"/>
      <c r="P496" s="250"/>
      <c r="Q496" s="361"/>
      <c r="R496" s="4"/>
      <c r="S496" s="4"/>
    </row>
    <row r="497" spans="1:19" ht="12.75">
      <c r="A497" s="17" t="s">
        <v>358</v>
      </c>
      <c r="B497" s="1"/>
      <c r="C497" s="1"/>
      <c r="D497" s="1">
        <v>3</v>
      </c>
      <c r="E497" s="1"/>
      <c r="F497" s="1"/>
      <c r="G497" s="1"/>
      <c r="H497" s="1"/>
      <c r="I497" s="1"/>
      <c r="J497" s="1">
        <v>1040</v>
      </c>
      <c r="K497" s="74">
        <v>3</v>
      </c>
      <c r="L497" s="74" t="s">
        <v>1</v>
      </c>
      <c r="M497" s="74"/>
      <c r="N497" s="225">
        <f aca="true" t="shared" si="47" ref="N497:P499">N498</f>
        <v>30000</v>
      </c>
      <c r="O497" s="257">
        <f t="shared" si="47"/>
        <v>30000</v>
      </c>
      <c r="P497" s="257">
        <f t="shared" si="47"/>
        <v>30000</v>
      </c>
      <c r="Q497" s="378">
        <f>P497/O497</f>
        <v>1</v>
      </c>
      <c r="R497" s="4"/>
      <c r="S497" s="4"/>
    </row>
    <row r="498" spans="1:19" ht="12.75">
      <c r="A498" s="17" t="s">
        <v>358</v>
      </c>
      <c r="B498" s="1"/>
      <c r="C498" s="1"/>
      <c r="D498" s="1">
        <v>3</v>
      </c>
      <c r="E498" s="1"/>
      <c r="F498" s="1"/>
      <c r="G498" s="1"/>
      <c r="H498" s="1"/>
      <c r="I498" s="1"/>
      <c r="J498" s="1">
        <v>1040</v>
      </c>
      <c r="K498" s="75">
        <v>37</v>
      </c>
      <c r="L498" s="75" t="s">
        <v>34</v>
      </c>
      <c r="M498" s="75"/>
      <c r="N498" s="225">
        <f t="shared" si="47"/>
        <v>30000</v>
      </c>
      <c r="O498" s="305">
        <f t="shared" si="47"/>
        <v>30000</v>
      </c>
      <c r="P498" s="305">
        <f t="shared" si="47"/>
        <v>30000</v>
      </c>
      <c r="Q498" s="378">
        <f>P498/O498</f>
        <v>1</v>
      </c>
      <c r="R498" s="17"/>
      <c r="S498" s="17"/>
    </row>
    <row r="499" spans="1:19" ht="12.75">
      <c r="A499" s="17" t="s">
        <v>358</v>
      </c>
      <c r="B499" s="1"/>
      <c r="C499" s="1"/>
      <c r="D499" s="1">
        <v>3</v>
      </c>
      <c r="E499" s="1"/>
      <c r="F499" s="1"/>
      <c r="G499" s="1"/>
      <c r="H499" s="1"/>
      <c r="I499" s="1"/>
      <c r="J499" s="1">
        <v>1040</v>
      </c>
      <c r="K499" s="86">
        <v>372</v>
      </c>
      <c r="L499" s="86" t="s">
        <v>33</v>
      </c>
      <c r="M499" s="86"/>
      <c r="N499" s="225">
        <f t="shared" si="47"/>
        <v>30000</v>
      </c>
      <c r="O499" s="257">
        <f t="shared" si="47"/>
        <v>30000</v>
      </c>
      <c r="P499" s="257">
        <f t="shared" si="47"/>
        <v>30000</v>
      </c>
      <c r="Q499" s="378">
        <f>P499/O499</f>
        <v>1</v>
      </c>
      <c r="R499" s="17"/>
      <c r="S499" s="17"/>
    </row>
    <row r="500" spans="1:19" ht="13.5" thickBot="1">
      <c r="A500" s="17" t="s">
        <v>358</v>
      </c>
      <c r="B500" s="1"/>
      <c r="C500" s="1"/>
      <c r="D500" s="1">
        <v>3</v>
      </c>
      <c r="E500" s="1"/>
      <c r="F500" s="1"/>
      <c r="G500" s="1"/>
      <c r="H500" s="1"/>
      <c r="I500" s="1"/>
      <c r="J500" s="1">
        <v>1040</v>
      </c>
      <c r="K500" s="75">
        <v>3721</v>
      </c>
      <c r="L500" s="75" t="s">
        <v>33</v>
      </c>
      <c r="M500" s="75"/>
      <c r="N500" s="225">
        <v>30000</v>
      </c>
      <c r="O500" s="305">
        <v>30000</v>
      </c>
      <c r="P500" s="305">
        <v>30000</v>
      </c>
      <c r="Q500" s="378">
        <f>P500/O500</f>
        <v>1</v>
      </c>
      <c r="R500" s="4"/>
      <c r="S500" s="4"/>
    </row>
    <row r="501" spans="1:19" ht="12.75">
      <c r="A501" s="65"/>
      <c r="B501" s="9"/>
      <c r="C501" s="9"/>
      <c r="D501" s="9"/>
      <c r="E501" s="9"/>
      <c r="F501" s="9"/>
      <c r="G501" s="9"/>
      <c r="H501" s="9"/>
      <c r="I501" s="9"/>
      <c r="J501" s="9"/>
      <c r="K501" s="71"/>
      <c r="L501" s="71" t="s">
        <v>123</v>
      </c>
      <c r="M501" s="71"/>
      <c r="N501" s="325">
        <f>N497</f>
        <v>30000</v>
      </c>
      <c r="O501" s="256">
        <f>O497</f>
        <v>30000</v>
      </c>
      <c r="P501" s="256">
        <f>P497</f>
        <v>30000</v>
      </c>
      <c r="Q501" s="377">
        <f>P501/O501</f>
        <v>1</v>
      </c>
      <c r="R501" s="4"/>
      <c r="S501" s="4"/>
    </row>
    <row r="502" spans="1:19" ht="12.75">
      <c r="A502" s="64"/>
      <c r="B502" s="1"/>
      <c r="C502" s="1"/>
      <c r="D502" s="1"/>
      <c r="E502" s="1"/>
      <c r="F502" s="1"/>
      <c r="G502" s="1"/>
      <c r="H502" s="1"/>
      <c r="I502" s="1"/>
      <c r="J502" s="1"/>
      <c r="K502" s="84"/>
      <c r="L502" s="84"/>
      <c r="M502" s="84"/>
      <c r="N502" s="328"/>
      <c r="O502" s="259"/>
      <c r="P502" s="259"/>
      <c r="Q502" s="379"/>
      <c r="R502" s="4"/>
      <c r="S502" s="4"/>
    </row>
    <row r="503" spans="1:19" ht="12.7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50" t="s">
        <v>351</v>
      </c>
      <c r="L503" s="550" t="s">
        <v>359</v>
      </c>
      <c r="M503" s="550"/>
      <c r="N503" s="100"/>
      <c r="O503" s="253"/>
      <c r="P503" s="253"/>
      <c r="Q503" s="371"/>
      <c r="R503" s="4"/>
      <c r="S503" s="4"/>
    </row>
    <row r="504" spans="1:19" ht="12.75">
      <c r="A504" s="18" t="s">
        <v>360</v>
      </c>
      <c r="B504" s="6">
        <v>1</v>
      </c>
      <c r="C504" s="6"/>
      <c r="D504" s="6">
        <v>3</v>
      </c>
      <c r="E504" s="6"/>
      <c r="F504" s="6"/>
      <c r="G504" s="6"/>
      <c r="H504" s="6"/>
      <c r="I504" s="6"/>
      <c r="J504" s="6">
        <v>820</v>
      </c>
      <c r="K504" s="48" t="s">
        <v>56</v>
      </c>
      <c r="L504" s="18" t="s">
        <v>65</v>
      </c>
      <c r="M504" s="48"/>
      <c r="N504" s="119"/>
      <c r="O504" s="250"/>
      <c r="P504" s="250"/>
      <c r="Q504" s="361"/>
      <c r="R504" s="4"/>
      <c r="S504" s="4"/>
    </row>
    <row r="505" spans="1:19" ht="12.75">
      <c r="A505" s="17" t="s">
        <v>360</v>
      </c>
      <c r="B505" s="1">
        <v>1</v>
      </c>
      <c r="C505" s="1"/>
      <c r="D505" s="4">
        <v>3</v>
      </c>
      <c r="E505" s="1"/>
      <c r="F505" s="1"/>
      <c r="G505" s="1"/>
      <c r="H505" s="1"/>
      <c r="I505" s="1"/>
      <c r="J505" s="1">
        <v>820</v>
      </c>
      <c r="K505" s="108">
        <v>3</v>
      </c>
      <c r="L505" s="108" t="s">
        <v>1</v>
      </c>
      <c r="M505" s="108"/>
      <c r="N505" s="225">
        <f aca="true" t="shared" si="48" ref="N505:P506">N506</f>
        <v>102000</v>
      </c>
      <c r="O505" s="257">
        <f t="shared" si="48"/>
        <v>100000</v>
      </c>
      <c r="P505" s="257">
        <f t="shared" si="48"/>
        <v>100000</v>
      </c>
      <c r="Q505" s="378">
        <f>P505/O505</f>
        <v>1</v>
      </c>
      <c r="R505" s="4"/>
      <c r="S505" s="4"/>
    </row>
    <row r="506" spans="1:19" ht="12.75">
      <c r="A506" s="17" t="s">
        <v>360</v>
      </c>
      <c r="B506" s="1">
        <v>1</v>
      </c>
      <c r="C506" s="1"/>
      <c r="D506" s="4">
        <v>3</v>
      </c>
      <c r="E506" s="1"/>
      <c r="F506" s="1"/>
      <c r="G506" s="1"/>
      <c r="H506" s="1"/>
      <c r="I506" s="1"/>
      <c r="J506" s="1">
        <v>820</v>
      </c>
      <c r="K506" s="109">
        <v>38</v>
      </c>
      <c r="L506" s="122" t="s">
        <v>106</v>
      </c>
      <c r="M506" s="123"/>
      <c r="N506" s="225">
        <f t="shared" si="48"/>
        <v>102000</v>
      </c>
      <c r="O506" s="305">
        <f t="shared" si="48"/>
        <v>100000</v>
      </c>
      <c r="P506" s="305">
        <f t="shared" si="48"/>
        <v>100000</v>
      </c>
      <c r="Q506" s="378">
        <f aca="true" t="shared" si="49" ref="Q506:Q511">P506/O506</f>
        <v>1</v>
      </c>
      <c r="R506" s="4"/>
      <c r="S506" s="4"/>
    </row>
    <row r="507" spans="1:19" ht="12.75">
      <c r="A507" s="17" t="s">
        <v>360</v>
      </c>
      <c r="B507" s="1">
        <v>1</v>
      </c>
      <c r="C507" s="1"/>
      <c r="D507" s="4">
        <v>3</v>
      </c>
      <c r="E507" s="1"/>
      <c r="F507" s="1"/>
      <c r="G507" s="1"/>
      <c r="H507" s="1"/>
      <c r="I507" s="1"/>
      <c r="J507" s="1">
        <v>820</v>
      </c>
      <c r="K507" s="224">
        <v>381</v>
      </c>
      <c r="L507" s="545" t="s">
        <v>361</v>
      </c>
      <c r="M507" s="546"/>
      <c r="N507" s="225">
        <f>N508+N509+N510+N511</f>
        <v>102000</v>
      </c>
      <c r="O507" s="257">
        <f>O508+O509+O510+O511</f>
        <v>100000</v>
      </c>
      <c r="P507" s="257">
        <f>P508+P509+P510+P511</f>
        <v>100000</v>
      </c>
      <c r="Q507" s="378">
        <f t="shared" si="49"/>
        <v>1</v>
      </c>
      <c r="R507" s="4"/>
      <c r="S507" s="4"/>
    </row>
    <row r="508" spans="1:19" ht="12.75">
      <c r="A508" s="17" t="s">
        <v>360</v>
      </c>
      <c r="B508" s="1">
        <v>1</v>
      </c>
      <c r="C508" s="1"/>
      <c r="D508" s="4">
        <v>3</v>
      </c>
      <c r="E508" s="1"/>
      <c r="F508" s="1"/>
      <c r="G508" s="1"/>
      <c r="H508" s="1"/>
      <c r="I508" s="1"/>
      <c r="J508" s="1">
        <v>820</v>
      </c>
      <c r="K508" s="109">
        <v>3811</v>
      </c>
      <c r="L508" s="109" t="s">
        <v>390</v>
      </c>
      <c r="M508" s="109"/>
      <c r="N508" s="225">
        <v>50000</v>
      </c>
      <c r="O508" s="305">
        <v>50000</v>
      </c>
      <c r="P508" s="305">
        <v>50000</v>
      </c>
      <c r="Q508" s="378">
        <f t="shared" si="49"/>
        <v>1</v>
      </c>
      <c r="R508" s="58"/>
      <c r="S508" s="58"/>
    </row>
    <row r="509" spans="1:19" ht="12.75">
      <c r="A509" s="17" t="s">
        <v>360</v>
      </c>
      <c r="B509" s="1">
        <v>1</v>
      </c>
      <c r="C509" s="1"/>
      <c r="D509" s="4">
        <v>3</v>
      </c>
      <c r="E509" s="1"/>
      <c r="F509" s="1"/>
      <c r="G509" s="1"/>
      <c r="H509" s="1"/>
      <c r="I509" s="1"/>
      <c r="J509" s="1">
        <v>820</v>
      </c>
      <c r="K509" s="124">
        <v>3811</v>
      </c>
      <c r="L509" s="568" t="s">
        <v>391</v>
      </c>
      <c r="M509" s="569"/>
      <c r="N509" s="331">
        <v>50000</v>
      </c>
      <c r="O509" s="309">
        <v>50000</v>
      </c>
      <c r="P509" s="309">
        <v>50000</v>
      </c>
      <c r="Q509" s="378">
        <f t="shared" si="49"/>
        <v>1</v>
      </c>
      <c r="R509" s="58"/>
      <c r="S509" s="58"/>
    </row>
    <row r="510" spans="1:19" ht="12.75" hidden="1">
      <c r="A510" s="17" t="s">
        <v>360</v>
      </c>
      <c r="B510" s="1">
        <v>1</v>
      </c>
      <c r="C510" s="1"/>
      <c r="D510" s="4">
        <v>3</v>
      </c>
      <c r="E510" s="1"/>
      <c r="F510" s="1"/>
      <c r="G510" s="1"/>
      <c r="H510" s="1"/>
      <c r="I510" s="1"/>
      <c r="J510" s="1">
        <v>820</v>
      </c>
      <c r="K510" s="109">
        <v>3811</v>
      </c>
      <c r="L510" s="125" t="s">
        <v>392</v>
      </c>
      <c r="M510" s="126"/>
      <c r="N510" s="331">
        <v>0</v>
      </c>
      <c r="O510" s="309">
        <v>0</v>
      </c>
      <c r="P510" s="309">
        <v>0</v>
      </c>
      <c r="Q510" s="378" t="e">
        <f t="shared" si="49"/>
        <v>#DIV/0!</v>
      </c>
      <c r="R510" s="58"/>
      <c r="S510" s="58"/>
    </row>
    <row r="511" spans="1:19" ht="13.5" thickBot="1">
      <c r="A511" s="17" t="s">
        <v>360</v>
      </c>
      <c r="B511" s="1">
        <v>1</v>
      </c>
      <c r="C511" s="1"/>
      <c r="D511" s="4">
        <v>3</v>
      </c>
      <c r="E511" s="1"/>
      <c r="F511" s="1"/>
      <c r="G511" s="1"/>
      <c r="H511" s="1"/>
      <c r="I511" s="1"/>
      <c r="J511" s="1">
        <v>820</v>
      </c>
      <c r="K511" s="127">
        <v>3811</v>
      </c>
      <c r="L511" s="128" t="s">
        <v>393</v>
      </c>
      <c r="M511" s="129"/>
      <c r="N511" s="331">
        <v>2000</v>
      </c>
      <c r="O511" s="309">
        <v>0</v>
      </c>
      <c r="P511" s="309">
        <v>0</v>
      </c>
      <c r="Q511" s="378" t="e">
        <f t="shared" si="49"/>
        <v>#DIV/0!</v>
      </c>
      <c r="R511" s="58"/>
      <c r="S511" s="58"/>
    </row>
    <row r="512" spans="1:19" ht="12.75">
      <c r="A512" s="65"/>
      <c r="B512" s="9"/>
      <c r="C512" s="9"/>
      <c r="D512" s="9"/>
      <c r="E512" s="9"/>
      <c r="F512" s="9"/>
      <c r="G512" s="9"/>
      <c r="H512" s="9"/>
      <c r="I512" s="9"/>
      <c r="J512" s="9"/>
      <c r="K512" s="34"/>
      <c r="L512" s="34" t="s">
        <v>123</v>
      </c>
      <c r="M512" s="34"/>
      <c r="N512" s="325">
        <f>N505</f>
        <v>102000</v>
      </c>
      <c r="O512" s="256">
        <f>O505</f>
        <v>100000</v>
      </c>
      <c r="P512" s="256">
        <f>P505</f>
        <v>100000</v>
      </c>
      <c r="Q512" s="377">
        <f>P512/O512</f>
        <v>1</v>
      </c>
      <c r="R512" s="17"/>
      <c r="S512" s="17"/>
    </row>
    <row r="513" spans="1:19" ht="12.75">
      <c r="A513" s="64"/>
      <c r="B513" s="1"/>
      <c r="C513" s="1"/>
      <c r="D513" s="1"/>
      <c r="E513" s="1"/>
      <c r="F513" s="1"/>
      <c r="G513" s="1"/>
      <c r="H513" s="1"/>
      <c r="I513" s="1"/>
      <c r="J513" s="1"/>
      <c r="K513" s="84"/>
      <c r="L513" s="84"/>
      <c r="M513" s="84"/>
      <c r="N513" s="328"/>
      <c r="O513" s="259"/>
      <c r="P513" s="259"/>
      <c r="Q513" s="379"/>
      <c r="R513" s="17"/>
      <c r="S513" s="17"/>
    </row>
    <row r="514" spans="1:19" ht="12.75">
      <c r="A514" s="19"/>
      <c r="B514" s="6"/>
      <c r="C514" s="6"/>
      <c r="D514" s="6"/>
      <c r="E514" s="6"/>
      <c r="F514" s="6"/>
      <c r="G514" s="6"/>
      <c r="H514" s="6"/>
      <c r="I514" s="6"/>
      <c r="J514" s="6"/>
      <c r="K514" s="50" t="s">
        <v>556</v>
      </c>
      <c r="L514" s="550" t="s">
        <v>362</v>
      </c>
      <c r="M514" s="510"/>
      <c r="N514" s="100"/>
      <c r="O514" s="253"/>
      <c r="P514" s="253"/>
      <c r="Q514" s="366"/>
      <c r="R514" s="58"/>
      <c r="S514" s="58"/>
    </row>
    <row r="515" spans="1:19" ht="12.75">
      <c r="A515" s="18" t="s">
        <v>363</v>
      </c>
      <c r="B515" s="6"/>
      <c r="C515" s="6"/>
      <c r="D515" s="6"/>
      <c r="E515" s="6"/>
      <c r="F515" s="6"/>
      <c r="G515" s="6"/>
      <c r="H515" s="6"/>
      <c r="I515" s="6"/>
      <c r="J515" s="6">
        <v>810</v>
      </c>
      <c r="K515" s="48" t="s">
        <v>54</v>
      </c>
      <c r="L515" s="18" t="s">
        <v>66</v>
      </c>
      <c r="M515" s="48"/>
      <c r="N515" s="119"/>
      <c r="O515" s="250"/>
      <c r="P515" s="250"/>
      <c r="Q515" s="361"/>
      <c r="R515" s="4"/>
      <c r="S515" s="4"/>
    </row>
    <row r="516" spans="1:19" ht="12.75">
      <c r="A516" s="73" t="s">
        <v>364</v>
      </c>
      <c r="B516" s="1"/>
      <c r="C516" s="1"/>
      <c r="D516" s="1">
        <v>3</v>
      </c>
      <c r="E516" s="1"/>
      <c r="F516" s="1"/>
      <c r="G516" s="1"/>
      <c r="H516" s="1"/>
      <c r="I516" s="1"/>
      <c r="J516" s="1">
        <v>810</v>
      </c>
      <c r="K516" s="74">
        <v>3</v>
      </c>
      <c r="L516" s="74" t="s">
        <v>1</v>
      </c>
      <c r="M516" s="74"/>
      <c r="N516" s="225">
        <f>N517+N520</f>
        <v>50000</v>
      </c>
      <c r="O516" s="257">
        <f>O517+O520</f>
        <v>65000</v>
      </c>
      <c r="P516" s="257">
        <f>P517+P520</f>
        <v>65000</v>
      </c>
      <c r="Q516" s="378">
        <f>P516/O516</f>
        <v>1</v>
      </c>
      <c r="R516" s="4"/>
      <c r="S516" s="4"/>
    </row>
    <row r="517" spans="1:19" ht="12.75">
      <c r="A517" s="73" t="s">
        <v>364</v>
      </c>
      <c r="B517" s="1"/>
      <c r="C517" s="1"/>
      <c r="D517" s="1">
        <v>3</v>
      </c>
      <c r="E517" s="1"/>
      <c r="F517" s="1"/>
      <c r="G517" s="1"/>
      <c r="H517" s="1"/>
      <c r="I517" s="1"/>
      <c r="J517" s="1">
        <v>810</v>
      </c>
      <c r="K517" s="75">
        <v>32</v>
      </c>
      <c r="L517" s="76" t="s">
        <v>6</v>
      </c>
      <c r="M517" s="77"/>
      <c r="N517" s="225">
        <f aca="true" t="shared" si="50" ref="N517:P518">N518</f>
        <v>5000</v>
      </c>
      <c r="O517" s="305">
        <f t="shared" si="50"/>
        <v>20000</v>
      </c>
      <c r="P517" s="305">
        <f t="shared" si="50"/>
        <v>20000</v>
      </c>
      <c r="Q517" s="378">
        <f aca="true" t="shared" si="51" ref="Q517:Q522">P517/O517</f>
        <v>1</v>
      </c>
      <c r="R517" s="4"/>
      <c r="S517" s="4"/>
    </row>
    <row r="518" spans="1:19" ht="12.75">
      <c r="A518" s="73" t="s">
        <v>364</v>
      </c>
      <c r="B518" s="1"/>
      <c r="C518" s="1"/>
      <c r="D518" s="1">
        <v>3</v>
      </c>
      <c r="E518" s="1"/>
      <c r="F518" s="1"/>
      <c r="G518" s="1"/>
      <c r="H518" s="1"/>
      <c r="I518" s="1"/>
      <c r="J518" s="1">
        <v>810</v>
      </c>
      <c r="K518" s="86">
        <v>323</v>
      </c>
      <c r="L518" s="86" t="s">
        <v>8</v>
      </c>
      <c r="M518" s="218"/>
      <c r="N518" s="225">
        <f t="shared" si="50"/>
        <v>5000</v>
      </c>
      <c r="O518" s="257">
        <f t="shared" si="50"/>
        <v>20000</v>
      </c>
      <c r="P518" s="257">
        <f t="shared" si="50"/>
        <v>20000</v>
      </c>
      <c r="Q518" s="378">
        <f t="shared" si="51"/>
        <v>1</v>
      </c>
      <c r="R518" s="4"/>
      <c r="S518" s="4"/>
    </row>
    <row r="519" spans="1:19" ht="12.75">
      <c r="A519" s="73" t="s">
        <v>364</v>
      </c>
      <c r="B519" s="1"/>
      <c r="C519" s="1"/>
      <c r="D519" s="1">
        <v>3</v>
      </c>
      <c r="E519" s="1"/>
      <c r="F519" s="1"/>
      <c r="G519" s="1"/>
      <c r="H519" s="1"/>
      <c r="I519" s="1"/>
      <c r="J519" s="1">
        <v>810</v>
      </c>
      <c r="K519" s="75">
        <v>3232</v>
      </c>
      <c r="L519" s="75" t="s">
        <v>122</v>
      </c>
      <c r="M519" s="78"/>
      <c r="N519" s="225">
        <v>5000</v>
      </c>
      <c r="O519" s="305">
        <v>20000</v>
      </c>
      <c r="P519" s="305">
        <v>20000</v>
      </c>
      <c r="Q519" s="378">
        <f t="shared" si="51"/>
        <v>1</v>
      </c>
      <c r="R519" s="4"/>
      <c r="S519" s="4"/>
    </row>
    <row r="520" spans="1:19" ht="12.75">
      <c r="A520" s="73" t="s">
        <v>364</v>
      </c>
      <c r="B520" s="1"/>
      <c r="C520" s="1"/>
      <c r="D520" s="1">
        <v>3</v>
      </c>
      <c r="E520" s="1"/>
      <c r="F520" s="1"/>
      <c r="G520" s="1"/>
      <c r="H520" s="1"/>
      <c r="I520" s="1"/>
      <c r="J520" s="1">
        <v>810</v>
      </c>
      <c r="K520" s="75">
        <v>38</v>
      </c>
      <c r="L520" s="75" t="s">
        <v>12</v>
      </c>
      <c r="M520" s="75"/>
      <c r="N520" s="225">
        <f aca="true" t="shared" si="52" ref="N520:P521">N521</f>
        <v>45000</v>
      </c>
      <c r="O520" s="305">
        <f t="shared" si="52"/>
        <v>45000</v>
      </c>
      <c r="P520" s="305">
        <f t="shared" si="52"/>
        <v>45000</v>
      </c>
      <c r="Q520" s="378">
        <f t="shared" si="51"/>
        <v>1</v>
      </c>
      <c r="R520" s="4"/>
      <c r="S520" s="4"/>
    </row>
    <row r="521" spans="1:19" ht="12.75">
      <c r="A521" s="73" t="s">
        <v>364</v>
      </c>
      <c r="B521" s="1"/>
      <c r="C521" s="1"/>
      <c r="D521" s="1">
        <v>3</v>
      </c>
      <c r="E521" s="1"/>
      <c r="F521" s="1"/>
      <c r="G521" s="1"/>
      <c r="H521" s="1"/>
      <c r="I521" s="1"/>
      <c r="J521" s="1">
        <v>810</v>
      </c>
      <c r="K521" s="86">
        <v>381</v>
      </c>
      <c r="L521" s="215" t="s">
        <v>13</v>
      </c>
      <c r="M521" s="216"/>
      <c r="N521" s="225">
        <f t="shared" si="52"/>
        <v>45000</v>
      </c>
      <c r="O521" s="257">
        <f t="shared" si="52"/>
        <v>45000</v>
      </c>
      <c r="P521" s="257">
        <f t="shared" si="52"/>
        <v>45000</v>
      </c>
      <c r="Q521" s="378">
        <f t="shared" si="51"/>
        <v>1</v>
      </c>
      <c r="R521" s="4"/>
      <c r="S521" s="4"/>
    </row>
    <row r="522" spans="1:19" ht="13.5" thickBot="1">
      <c r="A522" s="73" t="s">
        <v>364</v>
      </c>
      <c r="B522" s="1"/>
      <c r="C522" s="1"/>
      <c r="D522" s="1">
        <v>3</v>
      </c>
      <c r="E522" s="1"/>
      <c r="F522" s="1"/>
      <c r="G522" s="1"/>
      <c r="H522" s="1"/>
      <c r="I522" s="1"/>
      <c r="J522" s="1">
        <v>810</v>
      </c>
      <c r="K522" s="75">
        <v>3811</v>
      </c>
      <c r="L522" s="573" t="s">
        <v>365</v>
      </c>
      <c r="M522" s="574"/>
      <c r="N522" s="225">
        <v>45000</v>
      </c>
      <c r="O522" s="305">
        <v>45000</v>
      </c>
      <c r="P522" s="305">
        <v>45000</v>
      </c>
      <c r="Q522" s="378">
        <f t="shared" si="51"/>
        <v>1</v>
      </c>
      <c r="R522" s="4"/>
      <c r="S522" s="4"/>
    </row>
    <row r="523" spans="1:19" ht="12.75">
      <c r="A523" s="65"/>
      <c r="B523" s="9"/>
      <c r="C523" s="9"/>
      <c r="D523" s="9"/>
      <c r="E523" s="9"/>
      <c r="F523" s="9"/>
      <c r="G523" s="9"/>
      <c r="H523" s="9"/>
      <c r="I523" s="9"/>
      <c r="J523" s="9"/>
      <c r="K523" s="71"/>
      <c r="L523" s="71" t="s">
        <v>123</v>
      </c>
      <c r="M523" s="71"/>
      <c r="N523" s="325">
        <f>N516</f>
        <v>50000</v>
      </c>
      <c r="O523" s="256">
        <f>O516</f>
        <v>65000</v>
      </c>
      <c r="P523" s="256">
        <f>P516</f>
        <v>65000</v>
      </c>
      <c r="Q523" s="377">
        <f>P523/O523</f>
        <v>1</v>
      </c>
      <c r="R523" s="4"/>
      <c r="S523" s="4"/>
    </row>
    <row r="524" spans="1:19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84"/>
      <c r="L524" s="84"/>
      <c r="M524" s="84"/>
      <c r="N524" s="328"/>
      <c r="O524" s="259"/>
      <c r="P524" s="259"/>
      <c r="Q524" s="379"/>
      <c r="R524" s="4"/>
      <c r="S524" s="4"/>
    </row>
    <row r="525" spans="1:19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48" t="s">
        <v>557</v>
      </c>
      <c r="L525" s="20" t="s">
        <v>117</v>
      </c>
      <c r="M525" s="20"/>
      <c r="N525" s="119"/>
      <c r="O525" s="250"/>
      <c r="P525" s="250"/>
      <c r="Q525" s="361"/>
      <c r="R525" s="4"/>
      <c r="S525" s="4"/>
    </row>
    <row r="526" spans="1:19" ht="12.75">
      <c r="A526" s="18" t="s">
        <v>367</v>
      </c>
      <c r="B526" s="6"/>
      <c r="C526" s="6"/>
      <c r="D526" s="6"/>
      <c r="E526" s="6"/>
      <c r="F526" s="6"/>
      <c r="G526" s="6"/>
      <c r="H526" s="6"/>
      <c r="I526" s="6"/>
      <c r="J526" s="6">
        <v>360</v>
      </c>
      <c r="K526" s="48" t="s">
        <v>54</v>
      </c>
      <c r="L526" s="6" t="s">
        <v>118</v>
      </c>
      <c r="M526" s="6"/>
      <c r="N526" s="119"/>
      <c r="O526" s="250"/>
      <c r="P526" s="250"/>
      <c r="Q526" s="361"/>
      <c r="R526" s="4"/>
      <c r="S526" s="4"/>
    </row>
    <row r="527" spans="1:19" ht="12.75">
      <c r="A527" s="73" t="s">
        <v>368</v>
      </c>
      <c r="B527" s="1"/>
      <c r="C527" s="1"/>
      <c r="D527" s="1">
        <v>3</v>
      </c>
      <c r="E527" s="1"/>
      <c r="F527" s="1"/>
      <c r="G527" s="1"/>
      <c r="H527" s="1"/>
      <c r="I527" s="1"/>
      <c r="J527" s="1">
        <v>360</v>
      </c>
      <c r="K527" s="74">
        <v>3</v>
      </c>
      <c r="L527" s="74" t="s">
        <v>1</v>
      </c>
      <c r="M527" s="74"/>
      <c r="N527" s="225">
        <f aca="true" t="shared" si="53" ref="N527:P529">N528</f>
        <v>2000</v>
      </c>
      <c r="O527" s="257">
        <f t="shared" si="53"/>
        <v>2000</v>
      </c>
      <c r="P527" s="257">
        <f t="shared" si="53"/>
        <v>2000</v>
      </c>
      <c r="Q527" s="378">
        <f>P527/O527</f>
        <v>1</v>
      </c>
      <c r="R527" s="4"/>
      <c r="S527" s="4"/>
    </row>
    <row r="528" spans="1:19" ht="12.75">
      <c r="A528" s="73" t="s">
        <v>368</v>
      </c>
      <c r="B528" s="1"/>
      <c r="C528" s="1"/>
      <c r="D528" s="1">
        <v>3</v>
      </c>
      <c r="E528" s="1"/>
      <c r="F528" s="1"/>
      <c r="G528" s="1"/>
      <c r="H528" s="1"/>
      <c r="I528" s="1"/>
      <c r="J528" s="1">
        <v>360</v>
      </c>
      <c r="K528" s="75">
        <v>38</v>
      </c>
      <c r="L528" s="76" t="s">
        <v>12</v>
      </c>
      <c r="M528" s="77"/>
      <c r="N528" s="225">
        <f t="shared" si="53"/>
        <v>2000</v>
      </c>
      <c r="O528" s="305">
        <f t="shared" si="53"/>
        <v>2000</v>
      </c>
      <c r="P528" s="305">
        <f t="shared" si="53"/>
        <v>2000</v>
      </c>
      <c r="Q528" s="378">
        <f>P528/O528</f>
        <v>1</v>
      </c>
      <c r="R528" s="4"/>
      <c r="S528" s="4"/>
    </row>
    <row r="529" spans="1:19" ht="12.75">
      <c r="A529" s="73" t="s">
        <v>368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360</v>
      </c>
      <c r="K529" s="223">
        <v>381</v>
      </c>
      <c r="L529" s="221" t="s">
        <v>13</v>
      </c>
      <c r="M529" s="226"/>
      <c r="N529" s="331">
        <f t="shared" si="53"/>
        <v>2000</v>
      </c>
      <c r="O529" s="257">
        <f t="shared" si="53"/>
        <v>2000</v>
      </c>
      <c r="P529" s="257">
        <f t="shared" si="53"/>
        <v>2000</v>
      </c>
      <c r="Q529" s="378">
        <f>P529/O529</f>
        <v>1</v>
      </c>
      <c r="R529" s="4"/>
      <c r="S529" s="4"/>
    </row>
    <row r="530" spans="1:19" ht="13.5" thickBot="1">
      <c r="A530" s="73" t="s">
        <v>368</v>
      </c>
      <c r="B530" s="1"/>
      <c r="C530" s="1"/>
      <c r="D530" s="1">
        <v>3</v>
      </c>
      <c r="E530" s="1"/>
      <c r="F530" s="1"/>
      <c r="G530" s="1"/>
      <c r="H530" s="1"/>
      <c r="I530" s="1"/>
      <c r="J530" s="1">
        <v>360</v>
      </c>
      <c r="K530" s="130">
        <v>3811</v>
      </c>
      <c r="L530" s="132" t="s">
        <v>98</v>
      </c>
      <c r="M530" s="131"/>
      <c r="N530" s="331">
        <v>2000</v>
      </c>
      <c r="O530" s="309">
        <v>2000</v>
      </c>
      <c r="P530" s="309">
        <v>2000</v>
      </c>
      <c r="Q530" s="378">
        <f>P530/O530</f>
        <v>1</v>
      </c>
      <c r="R530" s="4"/>
      <c r="S530" s="4"/>
    </row>
    <row r="531" spans="1:19" ht="12.75">
      <c r="A531" s="65"/>
      <c r="B531" s="9"/>
      <c r="C531" s="9"/>
      <c r="D531" s="9"/>
      <c r="E531" s="9"/>
      <c r="F531" s="9"/>
      <c r="G531" s="9"/>
      <c r="H531" s="9"/>
      <c r="I531" s="9"/>
      <c r="J531" s="9"/>
      <c r="K531" s="71"/>
      <c r="L531" s="71" t="s">
        <v>123</v>
      </c>
      <c r="M531" s="71"/>
      <c r="N531" s="325">
        <f>N527</f>
        <v>2000</v>
      </c>
      <c r="O531" s="256">
        <f>O527</f>
        <v>2000</v>
      </c>
      <c r="P531" s="256">
        <f>P527</f>
        <v>2000</v>
      </c>
      <c r="Q531" s="377">
        <f>P531/O531</f>
        <v>1</v>
      </c>
      <c r="R531" s="4"/>
      <c r="S531" s="4"/>
    </row>
    <row r="532" spans="1:19" ht="12.75">
      <c r="A532" s="64"/>
      <c r="B532" s="1"/>
      <c r="C532" s="1"/>
      <c r="D532" s="1"/>
      <c r="E532" s="1"/>
      <c r="F532" s="1"/>
      <c r="G532" s="1"/>
      <c r="H532" s="1"/>
      <c r="I532" s="1"/>
      <c r="J532" s="1"/>
      <c r="K532" s="84"/>
      <c r="L532" s="84"/>
      <c r="M532" s="84"/>
      <c r="N532" s="328"/>
      <c r="O532" s="259"/>
      <c r="P532" s="259"/>
      <c r="Q532" s="379"/>
      <c r="R532" s="4"/>
      <c r="S532" s="4"/>
    </row>
    <row r="533" spans="1:19" ht="12.7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50" t="s">
        <v>366</v>
      </c>
      <c r="L533" s="50" t="s">
        <v>369</v>
      </c>
      <c r="M533" s="50"/>
      <c r="N533" s="100"/>
      <c r="O533" s="253"/>
      <c r="P533" s="253"/>
      <c r="Q533" s="371"/>
      <c r="R533" s="4"/>
      <c r="S533" s="4"/>
    </row>
    <row r="534" spans="1:19" ht="12.75">
      <c r="A534" s="18" t="s">
        <v>370</v>
      </c>
      <c r="B534" s="6"/>
      <c r="C534" s="6"/>
      <c r="D534" s="6"/>
      <c r="E534" s="6"/>
      <c r="F534" s="6"/>
      <c r="G534" s="6"/>
      <c r="H534" s="6"/>
      <c r="I534" s="6"/>
      <c r="J534" s="6"/>
      <c r="K534" s="48" t="s">
        <v>26</v>
      </c>
      <c r="L534" s="18" t="s">
        <v>67</v>
      </c>
      <c r="M534" s="48"/>
      <c r="N534" s="119"/>
      <c r="O534" s="250"/>
      <c r="P534" s="250"/>
      <c r="Q534" s="392"/>
      <c r="R534" s="4"/>
      <c r="S534" s="4"/>
    </row>
    <row r="535" spans="1:19" ht="12.75">
      <c r="A535" s="73" t="s">
        <v>372</v>
      </c>
      <c r="B535" s="1"/>
      <c r="C535" s="1"/>
      <c r="D535" s="1">
        <v>3</v>
      </c>
      <c r="E535" s="1"/>
      <c r="F535" s="1"/>
      <c r="G535" s="1"/>
      <c r="H535" s="1"/>
      <c r="I535" s="1"/>
      <c r="J535" s="1">
        <v>1070</v>
      </c>
      <c r="K535" s="74">
        <v>3</v>
      </c>
      <c r="L535" s="74" t="s">
        <v>1</v>
      </c>
      <c r="M535" s="74"/>
      <c r="N535" s="225">
        <f aca="true" t="shared" si="54" ref="N535:P536">N536</f>
        <v>40000</v>
      </c>
      <c r="O535" s="257">
        <f t="shared" si="54"/>
        <v>70000</v>
      </c>
      <c r="P535" s="257">
        <f t="shared" si="54"/>
        <v>70000</v>
      </c>
      <c r="Q535" s="378">
        <f aca="true" t="shared" si="55" ref="Q535:Q540">P535/O535</f>
        <v>1</v>
      </c>
      <c r="R535" s="4"/>
      <c r="S535" s="4"/>
    </row>
    <row r="536" spans="1:19" ht="12.75">
      <c r="A536" s="73" t="s">
        <v>372</v>
      </c>
      <c r="B536" s="1"/>
      <c r="C536" s="1"/>
      <c r="D536" s="1">
        <v>3</v>
      </c>
      <c r="E536" s="1"/>
      <c r="F536" s="1"/>
      <c r="G536" s="1"/>
      <c r="H536" s="1"/>
      <c r="I536" s="1"/>
      <c r="J536" s="1">
        <v>1070</v>
      </c>
      <c r="K536" s="75">
        <v>37</v>
      </c>
      <c r="L536" s="75" t="s">
        <v>32</v>
      </c>
      <c r="M536" s="75"/>
      <c r="N536" s="225">
        <f t="shared" si="54"/>
        <v>40000</v>
      </c>
      <c r="O536" s="305">
        <f t="shared" si="54"/>
        <v>70000</v>
      </c>
      <c r="P536" s="305">
        <f t="shared" si="54"/>
        <v>70000</v>
      </c>
      <c r="Q536" s="378">
        <f t="shared" si="55"/>
        <v>1</v>
      </c>
      <c r="R536" s="4"/>
      <c r="S536" s="4"/>
    </row>
    <row r="537" spans="1:19" ht="12.75">
      <c r="A537" s="73" t="s">
        <v>372</v>
      </c>
      <c r="B537" s="1"/>
      <c r="C537" s="1"/>
      <c r="D537" s="1">
        <v>3</v>
      </c>
      <c r="E537" s="1"/>
      <c r="F537" s="1"/>
      <c r="G537" s="1"/>
      <c r="H537" s="1"/>
      <c r="I537" s="1"/>
      <c r="J537" s="1">
        <v>1070</v>
      </c>
      <c r="K537" s="86">
        <v>372</v>
      </c>
      <c r="L537" s="86" t="s">
        <v>36</v>
      </c>
      <c r="M537" s="86"/>
      <c r="N537" s="225">
        <f>N538+N539</f>
        <v>40000</v>
      </c>
      <c r="O537" s="257">
        <f>O538+O539</f>
        <v>70000</v>
      </c>
      <c r="P537" s="257">
        <f>P538+P539</f>
        <v>70000</v>
      </c>
      <c r="Q537" s="378">
        <f t="shared" si="55"/>
        <v>1</v>
      </c>
      <c r="R537" s="58"/>
      <c r="S537" s="58"/>
    </row>
    <row r="538" spans="1:19" ht="12.75">
      <c r="A538" s="73" t="s">
        <v>372</v>
      </c>
      <c r="B538" s="1"/>
      <c r="C538" s="1"/>
      <c r="D538" s="1">
        <v>3</v>
      </c>
      <c r="E538" s="1"/>
      <c r="F538" s="1"/>
      <c r="G538" s="1"/>
      <c r="H538" s="1"/>
      <c r="I538" s="1"/>
      <c r="J538" s="1">
        <v>1070</v>
      </c>
      <c r="K538" s="130">
        <v>3721</v>
      </c>
      <c r="L538" s="130" t="s">
        <v>394</v>
      </c>
      <c r="M538" s="130"/>
      <c r="N538" s="331">
        <v>20000</v>
      </c>
      <c r="O538" s="309">
        <v>50000</v>
      </c>
      <c r="P538" s="309">
        <v>50000</v>
      </c>
      <c r="Q538" s="378">
        <f t="shared" si="55"/>
        <v>1</v>
      </c>
      <c r="R538" s="58"/>
      <c r="S538" s="58"/>
    </row>
    <row r="539" spans="1:19" ht="13.5" thickBot="1">
      <c r="A539" s="73" t="s">
        <v>372</v>
      </c>
      <c r="B539" s="1"/>
      <c r="C539" s="1"/>
      <c r="D539" s="1">
        <v>3</v>
      </c>
      <c r="E539" s="1"/>
      <c r="F539" s="1"/>
      <c r="G539" s="1"/>
      <c r="H539" s="1"/>
      <c r="I539" s="1"/>
      <c r="J539" s="1">
        <v>1070</v>
      </c>
      <c r="K539" s="130">
        <v>3721</v>
      </c>
      <c r="L539" s="130" t="s">
        <v>527</v>
      </c>
      <c r="M539" s="130"/>
      <c r="N539" s="331">
        <v>20000</v>
      </c>
      <c r="O539" s="309">
        <v>20000</v>
      </c>
      <c r="P539" s="309">
        <v>20000</v>
      </c>
      <c r="Q539" s="378">
        <f t="shared" si="55"/>
        <v>1</v>
      </c>
      <c r="R539" s="58"/>
      <c r="S539" s="58"/>
    </row>
    <row r="540" spans="1:19" ht="12.75">
      <c r="A540" s="65"/>
      <c r="B540" s="9"/>
      <c r="C540" s="9"/>
      <c r="D540" s="9"/>
      <c r="E540" s="9"/>
      <c r="F540" s="9"/>
      <c r="G540" s="9"/>
      <c r="H540" s="9"/>
      <c r="I540" s="9"/>
      <c r="J540" s="9"/>
      <c r="K540" s="71"/>
      <c r="L540" s="71" t="s">
        <v>123</v>
      </c>
      <c r="M540" s="71"/>
      <c r="N540" s="325">
        <f>N535</f>
        <v>40000</v>
      </c>
      <c r="O540" s="256">
        <f>O535</f>
        <v>70000</v>
      </c>
      <c r="P540" s="256">
        <f>P535</f>
        <v>70000</v>
      </c>
      <c r="Q540" s="377">
        <f t="shared" si="55"/>
        <v>1</v>
      </c>
      <c r="R540" s="4"/>
      <c r="S540" s="4"/>
    </row>
    <row r="541" spans="1:19" ht="12.75">
      <c r="A541" s="64"/>
      <c r="B541" s="1"/>
      <c r="C541" s="1"/>
      <c r="D541" s="1"/>
      <c r="E541" s="1"/>
      <c r="F541" s="1"/>
      <c r="G541" s="1"/>
      <c r="H541" s="1"/>
      <c r="I541" s="1"/>
      <c r="J541" s="1"/>
      <c r="K541" s="84"/>
      <c r="L541" s="84"/>
      <c r="M541" s="84"/>
      <c r="N541" s="328"/>
      <c r="O541" s="259"/>
      <c r="P541" s="259"/>
      <c r="Q541" s="379"/>
      <c r="R541" s="4"/>
      <c r="S541" s="4"/>
    </row>
    <row r="542" spans="1:19" ht="12.75">
      <c r="A542" s="18" t="s">
        <v>373</v>
      </c>
      <c r="B542" s="6"/>
      <c r="C542" s="6"/>
      <c r="D542" s="6"/>
      <c r="E542" s="6"/>
      <c r="F542" s="6"/>
      <c r="G542" s="6"/>
      <c r="H542" s="6"/>
      <c r="I542" s="6"/>
      <c r="J542" s="95" t="s">
        <v>135</v>
      </c>
      <c r="K542" s="48" t="s">
        <v>26</v>
      </c>
      <c r="L542" s="18" t="s">
        <v>68</v>
      </c>
      <c r="M542" s="48"/>
      <c r="N542" s="119"/>
      <c r="O542" s="250"/>
      <c r="P542" s="250"/>
      <c r="Q542" s="361"/>
      <c r="R542" s="4"/>
      <c r="S542" s="4"/>
    </row>
    <row r="543" spans="1:19" ht="12.75">
      <c r="A543" s="17" t="s">
        <v>373</v>
      </c>
      <c r="B543" s="1"/>
      <c r="C543" s="1"/>
      <c r="D543" s="1">
        <v>3</v>
      </c>
      <c r="E543" s="1"/>
      <c r="F543" s="1"/>
      <c r="G543" s="1"/>
      <c r="H543" s="1"/>
      <c r="I543" s="1"/>
      <c r="J543" s="94" t="s">
        <v>135</v>
      </c>
      <c r="K543" s="74">
        <v>3</v>
      </c>
      <c r="L543" s="74" t="s">
        <v>1</v>
      </c>
      <c r="M543" s="74"/>
      <c r="N543" s="25">
        <f aca="true" t="shared" si="56" ref="N543:P545">N544</f>
        <v>500000</v>
      </c>
      <c r="O543" s="246">
        <f t="shared" si="56"/>
        <v>500000</v>
      </c>
      <c r="P543" s="246">
        <f t="shared" si="56"/>
        <v>500000</v>
      </c>
      <c r="Q543" s="357">
        <f>P543/O543</f>
        <v>1</v>
      </c>
      <c r="R543" s="4"/>
      <c r="S543" s="4"/>
    </row>
    <row r="544" spans="1:19" ht="12.75">
      <c r="A544" s="17" t="s">
        <v>373</v>
      </c>
      <c r="B544" s="1"/>
      <c r="C544" s="1"/>
      <c r="D544" s="1">
        <v>3</v>
      </c>
      <c r="E544" s="1"/>
      <c r="F544" s="1"/>
      <c r="G544" s="1"/>
      <c r="H544" s="1"/>
      <c r="I544" s="1"/>
      <c r="J544" s="94" t="s">
        <v>135</v>
      </c>
      <c r="K544" s="75">
        <v>37</v>
      </c>
      <c r="L544" s="75" t="s">
        <v>32</v>
      </c>
      <c r="M544" s="75"/>
      <c r="N544" s="25">
        <f t="shared" si="56"/>
        <v>500000</v>
      </c>
      <c r="O544" s="291">
        <f t="shared" si="56"/>
        <v>500000</v>
      </c>
      <c r="P544" s="291">
        <f t="shared" si="56"/>
        <v>500000</v>
      </c>
      <c r="Q544" s="357">
        <f>P544/O544</f>
        <v>1</v>
      </c>
      <c r="R544" s="4"/>
      <c r="S544" s="4"/>
    </row>
    <row r="545" spans="1:19" ht="12.75">
      <c r="A545" s="17" t="s">
        <v>373</v>
      </c>
      <c r="B545" s="1"/>
      <c r="C545" s="1"/>
      <c r="D545" s="1">
        <v>3</v>
      </c>
      <c r="E545" s="1"/>
      <c r="F545" s="1"/>
      <c r="G545" s="1"/>
      <c r="H545" s="1"/>
      <c r="I545" s="1"/>
      <c r="J545" s="94" t="s">
        <v>135</v>
      </c>
      <c r="K545" s="87">
        <v>372</v>
      </c>
      <c r="L545" s="87" t="s">
        <v>36</v>
      </c>
      <c r="M545" s="87"/>
      <c r="N545" s="25">
        <f t="shared" si="56"/>
        <v>500000</v>
      </c>
      <c r="O545" s="291">
        <f t="shared" si="56"/>
        <v>500000</v>
      </c>
      <c r="P545" s="291">
        <f t="shared" si="56"/>
        <v>500000</v>
      </c>
      <c r="Q545" s="357">
        <f>P545/O545</f>
        <v>1</v>
      </c>
      <c r="R545" s="4"/>
      <c r="S545" s="4"/>
    </row>
    <row r="546" spans="1:19" ht="13.5" thickBot="1">
      <c r="A546" s="17" t="s">
        <v>373</v>
      </c>
      <c r="B546" s="1"/>
      <c r="C546" s="1"/>
      <c r="D546" s="1">
        <v>3</v>
      </c>
      <c r="E546" s="1"/>
      <c r="F546" s="1"/>
      <c r="G546" s="1"/>
      <c r="H546" s="1"/>
      <c r="I546" s="1"/>
      <c r="J546" s="94" t="s">
        <v>135</v>
      </c>
      <c r="K546" s="130">
        <v>3721</v>
      </c>
      <c r="L546" s="130" t="s">
        <v>394</v>
      </c>
      <c r="M546" s="130"/>
      <c r="N546" s="330">
        <v>500000</v>
      </c>
      <c r="O546" s="308">
        <v>500000</v>
      </c>
      <c r="P546" s="308">
        <v>500000</v>
      </c>
      <c r="Q546" s="357">
        <f>P546/O546</f>
        <v>1</v>
      </c>
      <c r="R546" s="4"/>
      <c r="S546" s="4"/>
    </row>
    <row r="547" spans="1:19" ht="12.75">
      <c r="A547" s="65"/>
      <c r="B547" s="9"/>
      <c r="C547" s="9"/>
      <c r="D547" s="9"/>
      <c r="E547" s="9"/>
      <c r="F547" s="9"/>
      <c r="G547" s="9"/>
      <c r="H547" s="9"/>
      <c r="I547" s="9"/>
      <c r="J547" s="9"/>
      <c r="K547" s="71"/>
      <c r="L547" s="71" t="s">
        <v>123</v>
      </c>
      <c r="M547" s="71"/>
      <c r="N547" s="325">
        <f>N543</f>
        <v>500000</v>
      </c>
      <c r="O547" s="256">
        <f>O543</f>
        <v>500000</v>
      </c>
      <c r="P547" s="256">
        <f>P543</f>
        <v>500000</v>
      </c>
      <c r="Q547" s="377">
        <f>P547/O547</f>
        <v>1</v>
      </c>
      <c r="R547" s="4"/>
      <c r="S547" s="4"/>
    </row>
    <row r="548" spans="1:19" ht="12.75">
      <c r="A548" s="83"/>
      <c r="B548" s="4"/>
      <c r="C548" s="4"/>
      <c r="D548" s="4"/>
      <c r="E548" s="4"/>
      <c r="F548" s="4"/>
      <c r="G548" s="4"/>
      <c r="H548" s="4"/>
      <c r="I548" s="4"/>
      <c r="J548" s="4"/>
      <c r="K548" s="36"/>
      <c r="L548" s="36"/>
      <c r="M548" s="36"/>
      <c r="N548" s="315"/>
      <c r="O548" s="249"/>
      <c r="P548" s="249"/>
      <c r="Q548" s="359"/>
      <c r="R548" s="4"/>
      <c r="S548" s="4"/>
    </row>
    <row r="549" spans="1:19" ht="12.75">
      <c r="A549" s="18" t="s">
        <v>374</v>
      </c>
      <c r="B549" s="6"/>
      <c r="C549" s="6"/>
      <c r="D549" s="6"/>
      <c r="E549" s="6"/>
      <c r="F549" s="6"/>
      <c r="G549" s="6"/>
      <c r="H549" s="6"/>
      <c r="I549" s="6"/>
      <c r="J549" s="6">
        <v>1012</v>
      </c>
      <c r="K549" s="48" t="s">
        <v>26</v>
      </c>
      <c r="L549" s="552" t="s">
        <v>569</v>
      </c>
      <c r="M549" s="552"/>
      <c r="N549" s="119"/>
      <c r="O549" s="250"/>
      <c r="P549" s="250"/>
      <c r="Q549" s="361"/>
      <c r="R549" s="4"/>
      <c r="S549" s="4"/>
    </row>
    <row r="550" spans="1:19" ht="12.75">
      <c r="A550" s="73" t="s">
        <v>374</v>
      </c>
      <c r="B550" s="1"/>
      <c r="C550" s="1"/>
      <c r="D550" s="1">
        <v>3</v>
      </c>
      <c r="E550" s="1"/>
      <c r="F550" s="1">
        <v>5</v>
      </c>
      <c r="G550" s="1"/>
      <c r="H550" s="1"/>
      <c r="I550" s="1"/>
      <c r="J550" s="1">
        <v>1012</v>
      </c>
      <c r="K550" s="74">
        <v>3</v>
      </c>
      <c r="L550" s="74" t="s">
        <v>1</v>
      </c>
      <c r="M550" s="74"/>
      <c r="N550" s="225">
        <f>N551+N557+N568</f>
        <v>50000</v>
      </c>
      <c r="O550" s="257">
        <f>O551+O557+O568</f>
        <v>92880</v>
      </c>
      <c r="P550" s="257">
        <f>P551+P557+P568</f>
        <v>180880</v>
      </c>
      <c r="Q550" s="378">
        <f>P550/O550</f>
        <v>1.9474590869939707</v>
      </c>
      <c r="R550" s="4"/>
      <c r="S550" s="4"/>
    </row>
    <row r="551" spans="1:19" ht="12.75">
      <c r="A551" s="73" t="s">
        <v>374</v>
      </c>
      <c r="B551" s="1"/>
      <c r="C551" s="1"/>
      <c r="D551" s="1">
        <v>3</v>
      </c>
      <c r="E551" s="1"/>
      <c r="F551" s="1">
        <v>5</v>
      </c>
      <c r="G551" s="1"/>
      <c r="H551" s="1"/>
      <c r="I551" s="1"/>
      <c r="J551" s="1">
        <v>1012</v>
      </c>
      <c r="K551" s="75">
        <v>31</v>
      </c>
      <c r="L551" s="75" t="s">
        <v>3</v>
      </c>
      <c r="M551" s="75"/>
      <c r="N551" s="225">
        <f>N552+N554</f>
        <v>50000</v>
      </c>
      <c r="O551" s="305">
        <f>O552+O554</f>
        <v>88380</v>
      </c>
      <c r="P551" s="305">
        <f>P552+P554</f>
        <v>88380</v>
      </c>
      <c r="Q551" s="378">
        <f aca="true" t="shared" si="57" ref="Q551:Q562">P551/O551</f>
        <v>1</v>
      </c>
      <c r="R551" s="4"/>
      <c r="S551" s="4"/>
    </row>
    <row r="552" spans="1:19" ht="12.75">
      <c r="A552" s="73" t="s">
        <v>374</v>
      </c>
      <c r="B552" s="1"/>
      <c r="C552" s="1"/>
      <c r="D552" s="1">
        <v>3</v>
      </c>
      <c r="E552" s="1"/>
      <c r="F552" s="1">
        <v>5</v>
      </c>
      <c r="G552" s="1"/>
      <c r="H552" s="1"/>
      <c r="I552" s="1"/>
      <c r="J552" s="1">
        <v>1012</v>
      </c>
      <c r="K552" s="86">
        <v>311</v>
      </c>
      <c r="L552" s="221" t="s">
        <v>398</v>
      </c>
      <c r="M552" s="222"/>
      <c r="N552" s="225">
        <f>N553</f>
        <v>50000</v>
      </c>
      <c r="O552" s="257">
        <f>O553</f>
        <v>74880</v>
      </c>
      <c r="P552" s="257">
        <f>P553</f>
        <v>74880</v>
      </c>
      <c r="Q552" s="378">
        <f t="shared" si="57"/>
        <v>1</v>
      </c>
      <c r="R552" s="4"/>
      <c r="S552" s="4"/>
    </row>
    <row r="553" spans="1:19" ht="12.75">
      <c r="A553" s="73" t="s">
        <v>374</v>
      </c>
      <c r="B553" s="1"/>
      <c r="C553" s="1"/>
      <c r="D553" s="1">
        <v>3</v>
      </c>
      <c r="E553" s="1"/>
      <c r="F553" s="1">
        <v>5</v>
      </c>
      <c r="G553" s="1"/>
      <c r="H553" s="1"/>
      <c r="I553" s="1"/>
      <c r="J553" s="1">
        <v>1012</v>
      </c>
      <c r="K553" s="75">
        <v>3111</v>
      </c>
      <c r="L553" s="76" t="s">
        <v>77</v>
      </c>
      <c r="M553" s="77"/>
      <c r="N553" s="225">
        <v>50000</v>
      </c>
      <c r="O553" s="305">
        <v>74880</v>
      </c>
      <c r="P553" s="305">
        <v>74880</v>
      </c>
      <c r="Q553" s="378">
        <f t="shared" si="57"/>
        <v>1</v>
      </c>
      <c r="R553" s="4"/>
      <c r="S553" s="4"/>
    </row>
    <row r="554" spans="1:19" ht="12.75">
      <c r="A554" s="73" t="s">
        <v>374</v>
      </c>
      <c r="B554" s="1"/>
      <c r="C554" s="1"/>
      <c r="D554" s="1">
        <v>3</v>
      </c>
      <c r="E554" s="1"/>
      <c r="F554" s="1">
        <v>5</v>
      </c>
      <c r="G554" s="1"/>
      <c r="H554" s="1"/>
      <c r="I554" s="1"/>
      <c r="J554" s="1">
        <v>1012</v>
      </c>
      <c r="K554" s="86">
        <v>313</v>
      </c>
      <c r="L554" s="221" t="s">
        <v>5</v>
      </c>
      <c r="M554" s="222"/>
      <c r="N554" s="225">
        <f>N555+N556</f>
        <v>0</v>
      </c>
      <c r="O554" s="257">
        <f>O555+O556</f>
        <v>13500</v>
      </c>
      <c r="P554" s="257">
        <f>P555+P556</f>
        <v>13500</v>
      </c>
      <c r="Q554" s="378">
        <f t="shared" si="57"/>
        <v>1</v>
      </c>
      <c r="R554" s="4"/>
      <c r="S554" s="4"/>
    </row>
    <row r="555" spans="1:19" ht="12.75">
      <c r="A555" s="73" t="s">
        <v>374</v>
      </c>
      <c r="B555" s="1"/>
      <c r="C555" s="1"/>
      <c r="D555" s="1">
        <v>3</v>
      </c>
      <c r="E555" s="1"/>
      <c r="F555" s="1">
        <v>5</v>
      </c>
      <c r="G555" s="1"/>
      <c r="H555" s="1"/>
      <c r="I555" s="1"/>
      <c r="J555" s="1">
        <v>1012</v>
      </c>
      <c r="K555" s="75">
        <v>3132</v>
      </c>
      <c r="L555" s="76" t="s">
        <v>312</v>
      </c>
      <c r="M555" s="77"/>
      <c r="N555" s="225">
        <v>0</v>
      </c>
      <c r="O555" s="305">
        <v>12000</v>
      </c>
      <c r="P555" s="305">
        <v>12000</v>
      </c>
      <c r="Q555" s="378">
        <f t="shared" si="57"/>
        <v>1</v>
      </c>
      <c r="R555" s="4"/>
      <c r="S555" s="4"/>
    </row>
    <row r="556" spans="1:19" ht="12.75">
      <c r="A556" s="73" t="s">
        <v>374</v>
      </c>
      <c r="B556" s="1"/>
      <c r="C556" s="1"/>
      <c r="D556" s="1">
        <v>3</v>
      </c>
      <c r="E556" s="1"/>
      <c r="F556" s="1">
        <v>5</v>
      </c>
      <c r="G556" s="1"/>
      <c r="H556" s="1"/>
      <c r="I556" s="1"/>
      <c r="J556" s="1">
        <v>1012</v>
      </c>
      <c r="K556" s="75">
        <v>3133</v>
      </c>
      <c r="L556" s="133" t="s">
        <v>399</v>
      </c>
      <c r="M556" s="77"/>
      <c r="N556" s="225">
        <v>0</v>
      </c>
      <c r="O556" s="305">
        <v>1500</v>
      </c>
      <c r="P556" s="305">
        <v>1500</v>
      </c>
      <c r="Q556" s="378">
        <f t="shared" si="57"/>
        <v>1</v>
      </c>
      <c r="R556" s="4"/>
      <c r="S556" s="4"/>
    </row>
    <row r="557" spans="1:19" ht="12.75">
      <c r="A557" s="73" t="s">
        <v>374</v>
      </c>
      <c r="B557" s="1"/>
      <c r="C557" s="1"/>
      <c r="D557" s="1">
        <v>3</v>
      </c>
      <c r="E557" s="1"/>
      <c r="F557" s="1">
        <v>5</v>
      </c>
      <c r="G557" s="1"/>
      <c r="H557" s="1"/>
      <c r="I557" s="1"/>
      <c r="J557" s="1">
        <v>1012</v>
      </c>
      <c r="K557" s="75">
        <v>32</v>
      </c>
      <c r="L557" s="76" t="s">
        <v>6</v>
      </c>
      <c r="M557" s="77"/>
      <c r="N557" s="225">
        <f>N558+N560+N564</f>
        <v>0</v>
      </c>
      <c r="O557" s="305">
        <f>O558+O560+O564</f>
        <v>4500</v>
      </c>
      <c r="P557" s="305">
        <f>P558+P560+P564</f>
        <v>4500</v>
      </c>
      <c r="Q557" s="378">
        <f t="shared" si="57"/>
        <v>1</v>
      </c>
      <c r="R557" s="4"/>
      <c r="S557" s="4"/>
    </row>
    <row r="558" spans="1:19" ht="12.75" hidden="1">
      <c r="A558" s="73" t="s">
        <v>374</v>
      </c>
      <c r="B558" s="1"/>
      <c r="C558" s="1"/>
      <c r="D558" s="1">
        <v>3</v>
      </c>
      <c r="E558" s="1"/>
      <c r="F558" s="1">
        <v>5</v>
      </c>
      <c r="G558" s="1"/>
      <c r="H558" s="1"/>
      <c r="I558" s="1"/>
      <c r="J558" s="1">
        <v>1012</v>
      </c>
      <c r="K558" s="86">
        <v>321</v>
      </c>
      <c r="L558" s="221" t="s">
        <v>7</v>
      </c>
      <c r="M558" s="222"/>
      <c r="N558" s="225">
        <f>N559</f>
        <v>0</v>
      </c>
      <c r="O558" s="257">
        <f>O559</f>
        <v>0</v>
      </c>
      <c r="P558" s="257">
        <f>P559</f>
        <v>0</v>
      </c>
      <c r="Q558" s="378" t="e">
        <f t="shared" si="57"/>
        <v>#DIV/0!</v>
      </c>
      <c r="R558" s="4"/>
      <c r="S558" s="4"/>
    </row>
    <row r="559" spans="1:19" ht="12.75" hidden="1">
      <c r="A559" s="73" t="s">
        <v>374</v>
      </c>
      <c r="B559" s="1"/>
      <c r="C559" s="1"/>
      <c r="D559" s="1">
        <v>3</v>
      </c>
      <c r="E559" s="1"/>
      <c r="F559" s="1">
        <v>5</v>
      </c>
      <c r="G559" s="1"/>
      <c r="H559" s="1"/>
      <c r="I559" s="1"/>
      <c r="J559" s="1">
        <v>1012</v>
      </c>
      <c r="K559" s="75">
        <v>3212</v>
      </c>
      <c r="L559" s="76" t="s">
        <v>79</v>
      </c>
      <c r="M559" s="77"/>
      <c r="N559" s="225">
        <v>0</v>
      </c>
      <c r="O559" s="305">
        <v>0</v>
      </c>
      <c r="P559" s="305">
        <v>0</v>
      </c>
      <c r="Q559" s="378" t="e">
        <f t="shared" si="57"/>
        <v>#DIV/0!</v>
      </c>
      <c r="R559" s="4"/>
      <c r="S559" s="4"/>
    </row>
    <row r="560" spans="1:19" ht="12.75">
      <c r="A560" s="73" t="s">
        <v>374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86">
        <v>322</v>
      </c>
      <c r="L560" s="221" t="s">
        <v>27</v>
      </c>
      <c r="M560" s="222"/>
      <c r="N560" s="225">
        <f>N561+N562+N563</f>
        <v>0</v>
      </c>
      <c r="O560" s="257">
        <f>O561+O562+O563</f>
        <v>4500</v>
      </c>
      <c r="P560" s="257">
        <f>P561+P562+P563</f>
        <v>4500</v>
      </c>
      <c r="Q560" s="378">
        <f t="shared" si="57"/>
        <v>1</v>
      </c>
      <c r="R560" s="4"/>
      <c r="S560" s="4"/>
    </row>
    <row r="561" spans="1:19" ht="12.75">
      <c r="A561" s="73" t="s">
        <v>374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75">
        <v>3221</v>
      </c>
      <c r="L561" s="76" t="s">
        <v>81</v>
      </c>
      <c r="M561" s="77"/>
      <c r="N561" s="225">
        <v>0</v>
      </c>
      <c r="O561" s="305">
        <v>3000</v>
      </c>
      <c r="P561" s="305">
        <v>3000</v>
      </c>
      <c r="Q561" s="378">
        <f t="shared" si="57"/>
        <v>1</v>
      </c>
      <c r="R561" s="4"/>
      <c r="S561" s="4"/>
    </row>
    <row r="562" spans="1:19" ht="12.75">
      <c r="A562" s="73" t="s">
        <v>374</v>
      </c>
      <c r="B562" s="1"/>
      <c r="C562" s="1"/>
      <c r="D562" s="1">
        <v>3</v>
      </c>
      <c r="E562" s="1"/>
      <c r="F562" s="1">
        <v>5</v>
      </c>
      <c r="G562" s="1"/>
      <c r="H562" s="1"/>
      <c r="I562" s="1"/>
      <c r="J562" s="1">
        <v>1012</v>
      </c>
      <c r="K562" s="75">
        <v>3223</v>
      </c>
      <c r="L562" s="76" t="s">
        <v>82</v>
      </c>
      <c r="M562" s="77"/>
      <c r="N562" s="225">
        <v>0</v>
      </c>
      <c r="O562" s="305">
        <v>1500</v>
      </c>
      <c r="P562" s="305">
        <v>1500</v>
      </c>
      <c r="Q562" s="378">
        <f t="shared" si="57"/>
        <v>1</v>
      </c>
      <c r="R562" s="4"/>
      <c r="S562" s="4"/>
    </row>
    <row r="563" spans="1:19" ht="12.75" hidden="1">
      <c r="A563" s="73" t="s">
        <v>374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75">
        <v>3225</v>
      </c>
      <c r="L563" s="76" t="s">
        <v>83</v>
      </c>
      <c r="M563" s="77"/>
      <c r="N563" s="225">
        <v>0</v>
      </c>
      <c r="O563" s="305">
        <v>0</v>
      </c>
      <c r="P563" s="305">
        <v>0</v>
      </c>
      <c r="Q563" s="378" t="e">
        <f aca="true" t="shared" si="58" ref="Q563:Q570">O563/N563</f>
        <v>#DIV/0!</v>
      </c>
      <c r="R563" s="4"/>
      <c r="S563" s="4"/>
    </row>
    <row r="564" spans="1:19" ht="12.75" hidden="1">
      <c r="A564" s="73" t="s">
        <v>374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86">
        <v>323</v>
      </c>
      <c r="L564" s="221" t="s">
        <v>8</v>
      </c>
      <c r="M564" s="222"/>
      <c r="N564" s="225">
        <f>N565+N566+N567</f>
        <v>0</v>
      </c>
      <c r="O564" s="305">
        <f>O565+O566+O567</f>
        <v>0</v>
      </c>
      <c r="P564" s="305">
        <f>P565+P566+P567</f>
        <v>0</v>
      </c>
      <c r="Q564" s="378" t="e">
        <f t="shared" si="58"/>
        <v>#DIV/0!</v>
      </c>
      <c r="R564" s="4"/>
      <c r="S564" s="4"/>
    </row>
    <row r="565" spans="1:19" ht="12.75" hidden="1">
      <c r="A565" s="73" t="s">
        <v>374</v>
      </c>
      <c r="B565" s="1"/>
      <c r="C565" s="1"/>
      <c r="D565" s="1">
        <v>3</v>
      </c>
      <c r="E565" s="1"/>
      <c r="F565" s="1">
        <v>5</v>
      </c>
      <c r="G565" s="1"/>
      <c r="H565" s="1"/>
      <c r="I565" s="1"/>
      <c r="J565" s="1">
        <v>1012</v>
      </c>
      <c r="K565" s="75">
        <v>3233</v>
      </c>
      <c r="L565" s="76" t="s">
        <v>74</v>
      </c>
      <c r="M565" s="77"/>
      <c r="N565" s="225">
        <v>0</v>
      </c>
      <c r="O565" s="305">
        <v>0</v>
      </c>
      <c r="P565" s="305">
        <v>0</v>
      </c>
      <c r="Q565" s="378" t="e">
        <f t="shared" si="58"/>
        <v>#DIV/0!</v>
      </c>
      <c r="R565" s="4"/>
      <c r="S565" s="4"/>
    </row>
    <row r="566" spans="1:19" ht="12.75" hidden="1">
      <c r="A566" s="73" t="s">
        <v>374</v>
      </c>
      <c r="B566" s="1"/>
      <c r="C566" s="1"/>
      <c r="D566" s="1">
        <v>3</v>
      </c>
      <c r="E566" s="1"/>
      <c r="F566" s="1">
        <v>5</v>
      </c>
      <c r="G566" s="1"/>
      <c r="H566" s="1"/>
      <c r="I566" s="1"/>
      <c r="J566" s="1">
        <v>1012</v>
      </c>
      <c r="K566" s="75">
        <v>3236</v>
      </c>
      <c r="L566" s="76" t="s">
        <v>110</v>
      </c>
      <c r="M566" s="77"/>
      <c r="N566" s="225">
        <v>0</v>
      </c>
      <c r="O566" s="305">
        <v>0</v>
      </c>
      <c r="P566" s="305">
        <v>0</v>
      </c>
      <c r="Q566" s="378" t="e">
        <f t="shared" si="58"/>
        <v>#DIV/0!</v>
      </c>
      <c r="R566" s="4"/>
      <c r="S566" s="4"/>
    </row>
    <row r="567" spans="1:19" ht="12.75" hidden="1">
      <c r="A567" s="73"/>
      <c r="B567" s="1"/>
      <c r="C567" s="1"/>
      <c r="D567" s="1"/>
      <c r="E567" s="1"/>
      <c r="F567" s="1"/>
      <c r="G567" s="1"/>
      <c r="H567" s="1"/>
      <c r="I567" s="1"/>
      <c r="J567" s="1">
        <v>1012</v>
      </c>
      <c r="K567" s="103">
        <v>3237</v>
      </c>
      <c r="L567" s="76" t="s">
        <v>552</v>
      </c>
      <c r="M567" s="105"/>
      <c r="N567" s="331">
        <v>0</v>
      </c>
      <c r="O567" s="309">
        <v>0</v>
      </c>
      <c r="P567" s="309">
        <v>0</v>
      </c>
      <c r="Q567" s="378" t="e">
        <f t="shared" si="58"/>
        <v>#DIV/0!</v>
      </c>
      <c r="R567" s="4"/>
      <c r="S567" s="4"/>
    </row>
    <row r="568" spans="1:19" ht="12.75">
      <c r="A568" s="73" t="s">
        <v>374</v>
      </c>
      <c r="B568" s="1"/>
      <c r="C568" s="1"/>
      <c r="D568" s="1">
        <v>3</v>
      </c>
      <c r="E568" s="1"/>
      <c r="F568" s="1">
        <v>5</v>
      </c>
      <c r="G568" s="1"/>
      <c r="H568" s="1"/>
      <c r="I568" s="1"/>
      <c r="J568" s="1">
        <v>1012</v>
      </c>
      <c r="K568" s="103">
        <v>38</v>
      </c>
      <c r="L568" s="104" t="s">
        <v>106</v>
      </c>
      <c r="M568" s="105"/>
      <c r="N568" s="331">
        <f>N569</f>
        <v>0</v>
      </c>
      <c r="O568" s="309">
        <f>O569</f>
        <v>0</v>
      </c>
      <c r="P568" s="309">
        <f>P569</f>
        <v>88000</v>
      </c>
      <c r="Q568" s="378" t="e">
        <f t="shared" si="58"/>
        <v>#DIV/0!</v>
      </c>
      <c r="R568" s="4"/>
      <c r="S568" s="4"/>
    </row>
    <row r="569" spans="1:19" ht="12.75">
      <c r="A569" s="73" t="s">
        <v>374</v>
      </c>
      <c r="B569" s="1"/>
      <c r="C569" s="1"/>
      <c r="D569" s="1">
        <v>3</v>
      </c>
      <c r="E569" s="1"/>
      <c r="F569" s="1">
        <v>5</v>
      </c>
      <c r="G569" s="1"/>
      <c r="H569" s="1"/>
      <c r="I569" s="1"/>
      <c r="J569" s="1">
        <v>1012</v>
      </c>
      <c r="K569" s="223">
        <v>381</v>
      </c>
      <c r="L569" s="221" t="s">
        <v>361</v>
      </c>
      <c r="M569" s="227"/>
      <c r="N569" s="331">
        <f>N570+N571</f>
        <v>0</v>
      </c>
      <c r="O569" s="261">
        <f>O570+O571</f>
        <v>0</v>
      </c>
      <c r="P569" s="261">
        <f>P570+P571</f>
        <v>88000</v>
      </c>
      <c r="Q569" s="378" t="e">
        <f t="shared" si="58"/>
        <v>#DIV/0!</v>
      </c>
      <c r="R569" s="4"/>
      <c r="S569" s="4"/>
    </row>
    <row r="570" spans="1:19" ht="12.75" hidden="1">
      <c r="A570" s="73" t="s">
        <v>374</v>
      </c>
      <c r="B570" s="1"/>
      <c r="C570" s="1"/>
      <c r="D570" s="1">
        <v>3</v>
      </c>
      <c r="E570" s="1"/>
      <c r="F570" s="1">
        <v>5</v>
      </c>
      <c r="G570" s="1"/>
      <c r="H570" s="1"/>
      <c r="I570" s="1"/>
      <c r="J570" s="1">
        <v>1012</v>
      </c>
      <c r="K570" s="103">
        <v>3811</v>
      </c>
      <c r="L570" s="104" t="s">
        <v>395</v>
      </c>
      <c r="M570" s="105"/>
      <c r="N570" s="331">
        <v>0</v>
      </c>
      <c r="O570" s="309">
        <v>0</v>
      </c>
      <c r="P570" s="309">
        <v>0</v>
      </c>
      <c r="Q570" s="378" t="e">
        <f t="shared" si="58"/>
        <v>#DIV/0!</v>
      </c>
      <c r="R570" s="4"/>
      <c r="S570" s="4"/>
    </row>
    <row r="571" spans="1:19" ht="13.5" thickBot="1">
      <c r="A571" s="73" t="s">
        <v>374</v>
      </c>
      <c r="B571" s="1"/>
      <c r="C571" s="1"/>
      <c r="D571" s="1">
        <v>3</v>
      </c>
      <c r="E571" s="1"/>
      <c r="F571" s="1">
        <v>5</v>
      </c>
      <c r="G571" s="1"/>
      <c r="H571" s="1"/>
      <c r="I571" s="1"/>
      <c r="J571" s="1">
        <v>1012</v>
      </c>
      <c r="K571" s="103">
        <v>3811</v>
      </c>
      <c r="L571" s="104" t="s">
        <v>396</v>
      </c>
      <c r="M571" s="105"/>
      <c r="N571" s="331">
        <v>0</v>
      </c>
      <c r="O571" s="309">
        <v>0</v>
      </c>
      <c r="P571" s="309">
        <v>88000</v>
      </c>
      <c r="Q571" s="388">
        <v>0</v>
      </c>
      <c r="R571" s="4"/>
      <c r="S571" s="4"/>
    </row>
    <row r="572" spans="1:19" ht="12.75" hidden="1">
      <c r="A572" s="73" t="s">
        <v>374</v>
      </c>
      <c r="B572" s="1"/>
      <c r="C572" s="1"/>
      <c r="D572" s="1">
        <v>3</v>
      </c>
      <c r="E572" s="1"/>
      <c r="F572" s="1">
        <v>5</v>
      </c>
      <c r="G572" s="1"/>
      <c r="H572" s="1"/>
      <c r="I572" s="1"/>
      <c r="J572" s="1">
        <v>1012</v>
      </c>
      <c r="K572" s="103">
        <v>4</v>
      </c>
      <c r="L572" s="76" t="s">
        <v>2</v>
      </c>
      <c r="M572" s="105"/>
      <c r="N572" s="331">
        <f aca="true" t="shared" si="59" ref="N572:Q574">N573</f>
        <v>0</v>
      </c>
      <c r="O572" s="309">
        <f t="shared" si="59"/>
        <v>0</v>
      </c>
      <c r="P572" s="309">
        <f t="shared" si="59"/>
        <v>0</v>
      </c>
      <c r="Q572" s="388">
        <f t="shared" si="59"/>
        <v>0</v>
      </c>
      <c r="R572" s="4"/>
      <c r="S572" s="4"/>
    </row>
    <row r="573" spans="1:19" ht="12.75" hidden="1">
      <c r="A573" s="73" t="s">
        <v>374</v>
      </c>
      <c r="B573" s="1"/>
      <c r="C573" s="1"/>
      <c r="D573" s="1">
        <v>3</v>
      </c>
      <c r="E573" s="1"/>
      <c r="F573" s="1">
        <v>5</v>
      </c>
      <c r="G573" s="1"/>
      <c r="H573" s="1"/>
      <c r="I573" s="1"/>
      <c r="J573" s="1">
        <v>1012</v>
      </c>
      <c r="K573" s="103">
        <v>42</v>
      </c>
      <c r="L573" s="76" t="s">
        <v>29</v>
      </c>
      <c r="M573" s="105"/>
      <c r="N573" s="331">
        <f t="shared" si="59"/>
        <v>0</v>
      </c>
      <c r="O573" s="309">
        <f t="shared" si="59"/>
        <v>0</v>
      </c>
      <c r="P573" s="309">
        <f t="shared" si="59"/>
        <v>0</v>
      </c>
      <c r="Q573" s="388">
        <f t="shared" si="59"/>
        <v>0</v>
      </c>
      <c r="R573" s="4"/>
      <c r="S573" s="4"/>
    </row>
    <row r="574" spans="1:19" ht="12.75" hidden="1">
      <c r="A574" s="73" t="s">
        <v>374</v>
      </c>
      <c r="B574" s="1"/>
      <c r="C574" s="1"/>
      <c r="D574" s="1">
        <v>3</v>
      </c>
      <c r="E574" s="1"/>
      <c r="F574" s="1">
        <v>5</v>
      </c>
      <c r="G574" s="1"/>
      <c r="H574" s="1"/>
      <c r="I574" s="1"/>
      <c r="J574" s="1">
        <v>1012</v>
      </c>
      <c r="K574" s="223">
        <v>423</v>
      </c>
      <c r="L574" s="221" t="s">
        <v>16</v>
      </c>
      <c r="M574" s="227"/>
      <c r="N574" s="331">
        <f t="shared" si="59"/>
        <v>0</v>
      </c>
      <c r="O574" s="261">
        <f t="shared" si="59"/>
        <v>0</v>
      </c>
      <c r="P574" s="261">
        <f t="shared" si="59"/>
        <v>0</v>
      </c>
      <c r="Q574" s="389">
        <f t="shared" si="59"/>
        <v>0</v>
      </c>
      <c r="R574" s="4"/>
      <c r="S574" s="4"/>
    </row>
    <row r="575" spans="1:19" ht="13.5" hidden="1" thickBot="1">
      <c r="A575" s="73" t="s">
        <v>374</v>
      </c>
      <c r="B575" s="1"/>
      <c r="C575" s="1"/>
      <c r="D575" s="1">
        <v>3</v>
      </c>
      <c r="E575" s="1"/>
      <c r="F575" s="1">
        <v>5</v>
      </c>
      <c r="G575" s="1"/>
      <c r="H575" s="1"/>
      <c r="I575" s="1"/>
      <c r="J575" s="1">
        <v>1012</v>
      </c>
      <c r="K575" s="103">
        <v>4231</v>
      </c>
      <c r="L575" s="115" t="s">
        <v>397</v>
      </c>
      <c r="M575" s="105"/>
      <c r="N575" s="331">
        <v>0</v>
      </c>
      <c r="O575" s="309">
        <v>0</v>
      </c>
      <c r="P575" s="309">
        <v>0</v>
      </c>
      <c r="Q575" s="388">
        <v>0</v>
      </c>
      <c r="R575" s="4"/>
      <c r="S575" s="4"/>
    </row>
    <row r="576" spans="1:19" ht="12.75">
      <c r="A576" s="65"/>
      <c r="B576" s="9"/>
      <c r="C576" s="9"/>
      <c r="D576" s="9"/>
      <c r="E576" s="9"/>
      <c r="F576" s="9"/>
      <c r="G576" s="9"/>
      <c r="H576" s="9"/>
      <c r="I576" s="9"/>
      <c r="J576" s="9"/>
      <c r="K576" s="71"/>
      <c r="L576" s="71" t="s">
        <v>123</v>
      </c>
      <c r="M576" s="71"/>
      <c r="N576" s="325">
        <f>N550+N572</f>
        <v>50000</v>
      </c>
      <c r="O576" s="256">
        <f>O550+O572</f>
        <v>92880</v>
      </c>
      <c r="P576" s="256">
        <f>P550+P572</f>
        <v>180880</v>
      </c>
      <c r="Q576" s="377">
        <f>P576/O576</f>
        <v>1.9474590869939707</v>
      </c>
      <c r="R576" s="4"/>
      <c r="S576" s="4"/>
    </row>
    <row r="577" spans="1:19" ht="12.75">
      <c r="A577" s="64"/>
      <c r="B577" s="1"/>
      <c r="C577" s="1"/>
      <c r="D577" s="1"/>
      <c r="E577" s="1"/>
      <c r="F577" s="1"/>
      <c r="G577" s="1"/>
      <c r="H577" s="1"/>
      <c r="I577" s="1"/>
      <c r="J577" s="1"/>
      <c r="K577" s="84"/>
      <c r="L577" s="84"/>
      <c r="M577" s="84"/>
      <c r="N577" s="328"/>
      <c r="O577" s="259"/>
      <c r="P577" s="259"/>
      <c r="Q577" s="379"/>
      <c r="R577" s="4"/>
      <c r="S577" s="4"/>
    </row>
    <row r="578" spans="1:19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50" t="s">
        <v>371</v>
      </c>
      <c r="L578" s="550" t="s">
        <v>375</v>
      </c>
      <c r="M578" s="550"/>
      <c r="N578" s="100"/>
      <c r="O578" s="253"/>
      <c r="P578" s="253"/>
      <c r="Q578" s="366"/>
      <c r="R578" s="17"/>
      <c r="S578" s="17"/>
    </row>
    <row r="579" spans="1:19" ht="12.75">
      <c r="A579" s="18" t="s">
        <v>376</v>
      </c>
      <c r="B579" s="6"/>
      <c r="C579" s="6"/>
      <c r="D579" s="6"/>
      <c r="E579" s="6"/>
      <c r="F579" s="6"/>
      <c r="G579" s="6"/>
      <c r="H579" s="6"/>
      <c r="I579" s="6"/>
      <c r="J579" s="6"/>
      <c r="K579" s="106"/>
      <c r="L579" s="57" t="s">
        <v>200</v>
      </c>
      <c r="M579" s="106"/>
      <c r="N579" s="100"/>
      <c r="O579" s="253"/>
      <c r="P579" s="253"/>
      <c r="Q579" s="366"/>
      <c r="R579" s="4"/>
      <c r="S579" s="4"/>
    </row>
    <row r="580" spans="1:19" ht="12.75">
      <c r="A580" s="18" t="s">
        <v>377</v>
      </c>
      <c r="B580" s="6"/>
      <c r="C580" s="6"/>
      <c r="D580" s="6"/>
      <c r="E580" s="6"/>
      <c r="F580" s="6"/>
      <c r="G580" s="6"/>
      <c r="H580" s="6"/>
      <c r="I580" s="6"/>
      <c r="J580" s="6">
        <v>760</v>
      </c>
      <c r="K580" s="48" t="s">
        <v>26</v>
      </c>
      <c r="L580" s="18" t="s">
        <v>108</v>
      </c>
      <c r="M580" s="134"/>
      <c r="N580" s="119"/>
      <c r="O580" s="250"/>
      <c r="P580" s="250"/>
      <c r="Q580" s="361"/>
      <c r="R580" s="4"/>
      <c r="S580" s="4"/>
    </row>
    <row r="581" spans="1:19" ht="12.75">
      <c r="A581" s="18" t="s">
        <v>377</v>
      </c>
      <c r="B581" s="1">
        <v>1</v>
      </c>
      <c r="C581" s="1"/>
      <c r="D581" s="1">
        <v>3</v>
      </c>
      <c r="E581" s="1"/>
      <c r="F581" s="1"/>
      <c r="G581" s="1"/>
      <c r="H581" s="1"/>
      <c r="I581" s="1"/>
      <c r="J581" s="1">
        <v>760</v>
      </c>
      <c r="K581" s="74">
        <v>3</v>
      </c>
      <c r="L581" s="74" t="s">
        <v>1</v>
      </c>
      <c r="M581" s="74"/>
      <c r="N581" s="225">
        <f aca="true" t="shared" si="60" ref="N581:P582">N582</f>
        <v>68000</v>
      </c>
      <c r="O581" s="257">
        <f t="shared" si="60"/>
        <v>68000</v>
      </c>
      <c r="P581" s="257">
        <f t="shared" si="60"/>
        <v>68000</v>
      </c>
      <c r="Q581" s="378">
        <f aca="true" t="shared" si="61" ref="Q581:Q590">P581/O581</f>
        <v>1</v>
      </c>
      <c r="R581" s="4"/>
      <c r="S581" s="4"/>
    </row>
    <row r="582" spans="1:19" ht="12.75">
      <c r="A582" s="18" t="s">
        <v>377</v>
      </c>
      <c r="B582" s="1">
        <v>1</v>
      </c>
      <c r="C582" s="1"/>
      <c r="D582" s="1">
        <v>3</v>
      </c>
      <c r="E582" s="1"/>
      <c r="F582" s="1"/>
      <c r="G582" s="1"/>
      <c r="H582" s="1"/>
      <c r="I582" s="1"/>
      <c r="J582" s="1">
        <v>760</v>
      </c>
      <c r="K582" s="75">
        <v>32</v>
      </c>
      <c r="L582" s="76" t="s">
        <v>6</v>
      </c>
      <c r="M582" s="77"/>
      <c r="N582" s="225">
        <f t="shared" si="60"/>
        <v>68000</v>
      </c>
      <c r="O582" s="305">
        <f t="shared" si="60"/>
        <v>68000</v>
      </c>
      <c r="P582" s="305">
        <f t="shared" si="60"/>
        <v>68000</v>
      </c>
      <c r="Q582" s="378">
        <f t="shared" si="61"/>
        <v>1</v>
      </c>
      <c r="R582" s="4"/>
      <c r="S582" s="4"/>
    </row>
    <row r="583" spans="1:19" ht="12.75">
      <c r="A583" s="18" t="s">
        <v>377</v>
      </c>
      <c r="B583" s="1">
        <v>1</v>
      </c>
      <c r="C583" s="1"/>
      <c r="D583" s="1">
        <v>3</v>
      </c>
      <c r="E583" s="1"/>
      <c r="F583" s="1"/>
      <c r="G583" s="1"/>
      <c r="H583" s="1"/>
      <c r="I583" s="1"/>
      <c r="J583" s="1">
        <v>760</v>
      </c>
      <c r="K583" s="75">
        <v>323</v>
      </c>
      <c r="L583" s="76" t="s">
        <v>8</v>
      </c>
      <c r="M583" s="77"/>
      <c r="N583" s="225">
        <f>N584+N585+N586</f>
        <v>68000</v>
      </c>
      <c r="O583" s="305">
        <f>O584+O585+O586</f>
        <v>68000</v>
      </c>
      <c r="P583" s="305">
        <f>P584+P585+P586</f>
        <v>68000</v>
      </c>
      <c r="Q583" s="378">
        <f t="shared" si="61"/>
        <v>1</v>
      </c>
      <c r="R583" s="4"/>
      <c r="S583" s="4"/>
    </row>
    <row r="584" spans="1:19" ht="12.75">
      <c r="A584" s="18" t="s">
        <v>377</v>
      </c>
      <c r="B584" s="1">
        <v>1</v>
      </c>
      <c r="C584" s="1"/>
      <c r="D584" s="1">
        <v>3</v>
      </c>
      <c r="E584" s="1"/>
      <c r="F584" s="1"/>
      <c r="G584" s="1"/>
      <c r="H584" s="1"/>
      <c r="I584" s="1"/>
      <c r="J584" s="1">
        <v>760</v>
      </c>
      <c r="K584" s="75">
        <v>3234</v>
      </c>
      <c r="L584" s="75" t="s">
        <v>109</v>
      </c>
      <c r="M584" s="75"/>
      <c r="N584" s="225">
        <v>43000</v>
      </c>
      <c r="O584" s="305">
        <v>43000</v>
      </c>
      <c r="P584" s="305">
        <v>43000</v>
      </c>
      <c r="Q584" s="378">
        <f t="shared" si="61"/>
        <v>1</v>
      </c>
      <c r="R584" s="4"/>
      <c r="S584" s="4"/>
    </row>
    <row r="585" spans="1:19" ht="12.75">
      <c r="A585" s="18" t="s">
        <v>377</v>
      </c>
      <c r="B585" s="1">
        <v>1</v>
      </c>
      <c r="C585" s="1"/>
      <c r="D585" s="1">
        <v>3</v>
      </c>
      <c r="E585" s="1"/>
      <c r="F585" s="1"/>
      <c r="G585" s="1"/>
      <c r="H585" s="1"/>
      <c r="I585" s="1"/>
      <c r="J585" s="1">
        <v>760</v>
      </c>
      <c r="K585" s="75">
        <v>3236</v>
      </c>
      <c r="L585" s="75" t="s">
        <v>110</v>
      </c>
      <c r="M585" s="75"/>
      <c r="N585" s="225">
        <v>20000</v>
      </c>
      <c r="O585" s="305">
        <v>20000</v>
      </c>
      <c r="P585" s="305">
        <v>20000</v>
      </c>
      <c r="Q585" s="378">
        <f t="shared" si="61"/>
        <v>1</v>
      </c>
      <c r="R585" s="4"/>
      <c r="S585" s="4"/>
    </row>
    <row r="586" spans="1:19" ht="13.5" thickBot="1">
      <c r="A586" s="18" t="s">
        <v>377</v>
      </c>
      <c r="B586" s="1">
        <v>1</v>
      </c>
      <c r="C586" s="1"/>
      <c r="D586" s="1">
        <v>3</v>
      </c>
      <c r="E586" s="1"/>
      <c r="F586" s="1"/>
      <c r="G586" s="1"/>
      <c r="H586" s="1"/>
      <c r="I586" s="1"/>
      <c r="J586" s="1">
        <v>760</v>
      </c>
      <c r="K586" s="75">
        <v>3237</v>
      </c>
      <c r="L586" s="75" t="s">
        <v>111</v>
      </c>
      <c r="M586" s="75"/>
      <c r="N586" s="225">
        <v>5000</v>
      </c>
      <c r="O586" s="305">
        <v>5000</v>
      </c>
      <c r="P586" s="305">
        <v>5000</v>
      </c>
      <c r="Q586" s="378">
        <f t="shared" si="61"/>
        <v>1</v>
      </c>
      <c r="R586" s="4"/>
      <c r="S586" s="4"/>
    </row>
    <row r="587" spans="1:19" ht="12.75">
      <c r="A587" s="65"/>
      <c r="B587" s="9"/>
      <c r="C587" s="9"/>
      <c r="D587" s="9"/>
      <c r="E587" s="9"/>
      <c r="F587" s="9"/>
      <c r="G587" s="9"/>
      <c r="H587" s="9"/>
      <c r="I587" s="9"/>
      <c r="J587" s="9"/>
      <c r="K587" s="71"/>
      <c r="L587" s="71" t="s">
        <v>123</v>
      </c>
      <c r="M587" s="71"/>
      <c r="N587" s="325">
        <f>N581</f>
        <v>68000</v>
      </c>
      <c r="O587" s="256">
        <f>O581</f>
        <v>68000</v>
      </c>
      <c r="P587" s="256">
        <f>P581</f>
        <v>68000</v>
      </c>
      <c r="Q587" s="377">
        <f t="shared" si="61"/>
        <v>1</v>
      </c>
      <c r="R587" s="4"/>
      <c r="S587" s="4"/>
    </row>
    <row r="588" spans="1:19" ht="12.7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1"/>
      <c r="L588" s="531" t="s">
        <v>378</v>
      </c>
      <c r="M588" s="532"/>
      <c r="N588" s="318">
        <f>N587+N576+N547+N540+N531+N523+N512+N501+N492+N484+N470+N446+N438+N412+N395+N379+N372+N362+N352+N324+N309+N300+N284+N275+N266+N250+N235+N220+N213+N205</f>
        <v>8741000</v>
      </c>
      <c r="O588" s="254">
        <f>O587+O576+O547+O540+O531+O523+O512+O501+O492+O484+O470+O446+O438+O412+O395+O379+O372+O362+O352+O324+O309+O300+O284+O275+O266+O250+O235+O220+O213+O205</f>
        <v>7290180</v>
      </c>
      <c r="P588" s="254">
        <f>P587+P576+P547+P540+P531+P523+P512+P501+P492+P484+P470+P446+P438+P412+P395+P379+P372+P362+P352+P324+P309+P300+P284+P275+P266+P250+P235+P220+P213+P205</f>
        <v>7406180</v>
      </c>
      <c r="Q588" s="374">
        <f t="shared" si="61"/>
        <v>1.0159118156204647</v>
      </c>
      <c r="R588" s="4"/>
      <c r="S588" s="4"/>
    </row>
    <row r="589" spans="1:19" ht="12.7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63"/>
      <c r="L589" s="511" t="s">
        <v>379</v>
      </c>
      <c r="M589" s="512"/>
      <c r="N589" s="320">
        <f>N588</f>
        <v>8741000</v>
      </c>
      <c r="O589" s="255">
        <f>O588</f>
        <v>7290180</v>
      </c>
      <c r="P589" s="255">
        <f>P588</f>
        <v>7406180</v>
      </c>
      <c r="Q589" s="375">
        <f t="shared" si="61"/>
        <v>1.0159118156204647</v>
      </c>
      <c r="R589" s="4"/>
      <c r="S589" s="4"/>
    </row>
    <row r="590" spans="1:19" ht="21.75" customHeight="1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228"/>
      <c r="L590" s="575" t="s">
        <v>497</v>
      </c>
      <c r="M590" s="576"/>
      <c r="N590" s="337">
        <f>N589+N124+N97</f>
        <v>9781750</v>
      </c>
      <c r="O590" s="265">
        <f>O589+O124+O97</f>
        <v>8334380</v>
      </c>
      <c r="P590" s="265">
        <f>P589+P124+P97</f>
        <v>8450380</v>
      </c>
      <c r="Q590" s="393">
        <f t="shared" si="61"/>
        <v>1.0139182518675653</v>
      </c>
      <c r="R590" s="4"/>
      <c r="S590" s="4"/>
    </row>
    <row r="591" spans="1:19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43"/>
      <c r="O591" s="343"/>
      <c r="P591" s="343"/>
      <c r="Q591" s="355"/>
      <c r="R591" s="4"/>
      <c r="S591" s="4"/>
    </row>
    <row r="592" spans="1:19" ht="12.75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338" t="s">
        <v>564</v>
      </c>
      <c r="O592" s="464" t="s">
        <v>582</v>
      </c>
      <c r="P592" s="464" t="s">
        <v>591</v>
      </c>
      <c r="Q592" s="394" t="s">
        <v>581</v>
      </c>
      <c r="R592" s="4"/>
      <c r="S592" s="4"/>
    </row>
    <row r="593" spans="1:19" ht="12.75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463">
        <v>1</v>
      </c>
      <c r="O593" s="465">
        <v>2</v>
      </c>
      <c r="P593" s="465">
        <v>3</v>
      </c>
      <c r="Q593" s="479" t="s">
        <v>590</v>
      </c>
      <c r="R593" s="4"/>
      <c r="S593" s="4"/>
    </row>
    <row r="594" spans="1:19" ht="12.75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7"/>
      <c r="L594" s="138"/>
      <c r="M594" s="139"/>
      <c r="N594" s="451"/>
      <c r="O594" s="452"/>
      <c r="P594" s="452"/>
      <c r="Q594" s="462"/>
      <c r="R594" s="4"/>
      <c r="S594" s="4"/>
    </row>
    <row r="595" spans="1:19" ht="12.75">
      <c r="A595" s="140" t="s">
        <v>37</v>
      </c>
      <c r="B595" s="140"/>
      <c r="C595" s="135"/>
      <c r="D595" s="135"/>
      <c r="E595" s="135"/>
      <c r="F595" s="135"/>
      <c r="G595" s="135"/>
      <c r="H595" s="135"/>
      <c r="I595" s="135"/>
      <c r="J595" s="135"/>
      <c r="K595" s="139" t="s">
        <v>71</v>
      </c>
      <c r="L595" s="139"/>
      <c r="M595" s="139" t="s">
        <v>38</v>
      </c>
      <c r="N595" s="339">
        <f>N36+N48+N55+N71+N95+N122+N132-N196+N213+N220+N235+N275+N547</f>
        <v>2911250</v>
      </c>
      <c r="O595" s="344">
        <f>O36+O48+O55+O71+O95+O122+O132-O196+O213+O220+O235+O275+O547</f>
        <v>3193700</v>
      </c>
      <c r="P595" s="344">
        <f>P36+P48+P55+P71+P95+P122+P132-P196+P213+P220+P235+P275+P547</f>
        <v>3263740</v>
      </c>
      <c r="Q595" s="395">
        <f>P595/O595</f>
        <v>1.0219306760184113</v>
      </c>
      <c r="R595" s="4"/>
      <c r="S595" s="4"/>
    </row>
    <row r="596" spans="1:19" ht="12.75">
      <c r="A596" s="141" t="s">
        <v>237</v>
      </c>
      <c r="B596" s="142"/>
      <c r="C596" s="142"/>
      <c r="D596" s="142"/>
      <c r="E596" s="142"/>
      <c r="F596" s="142"/>
      <c r="G596" s="142"/>
      <c r="H596" s="142"/>
      <c r="I596" s="142"/>
      <c r="J596" s="142"/>
      <c r="K596" s="139" t="s">
        <v>71</v>
      </c>
      <c r="L596" s="139"/>
      <c r="M596" s="139" t="s">
        <v>39</v>
      </c>
      <c r="N596" s="339"/>
      <c r="O596" s="344"/>
      <c r="P596" s="344"/>
      <c r="Q596" s="395"/>
      <c r="R596" s="4"/>
      <c r="S596" s="4"/>
    </row>
    <row r="597" spans="1:19" ht="12.75">
      <c r="A597" s="141" t="s">
        <v>517</v>
      </c>
      <c r="B597" s="142"/>
      <c r="C597" s="142"/>
      <c r="D597" s="142"/>
      <c r="E597" s="142"/>
      <c r="F597" s="142"/>
      <c r="G597" s="142"/>
      <c r="H597" s="142"/>
      <c r="I597" s="142"/>
      <c r="J597" s="142"/>
      <c r="K597" s="139" t="s">
        <v>71</v>
      </c>
      <c r="L597" s="139"/>
      <c r="M597" s="139" t="s">
        <v>40</v>
      </c>
      <c r="N597" s="339">
        <f>N284+N300+N531</f>
        <v>221500</v>
      </c>
      <c r="O597" s="344">
        <f>O284+O300+O531</f>
        <v>221500</v>
      </c>
      <c r="P597" s="344">
        <f>P284+P300+P531</f>
        <v>221500</v>
      </c>
      <c r="Q597" s="395">
        <f aca="true" t="shared" si="62" ref="Q597:Q604">P597/O597</f>
        <v>1</v>
      </c>
      <c r="R597" s="4"/>
      <c r="S597" s="4"/>
    </row>
    <row r="598" spans="1:19" ht="12.75">
      <c r="A598" s="141" t="s">
        <v>518</v>
      </c>
      <c r="B598" s="142"/>
      <c r="C598" s="142"/>
      <c r="D598" s="142"/>
      <c r="E598" s="142"/>
      <c r="F598" s="142"/>
      <c r="G598" s="142"/>
      <c r="H598" s="142"/>
      <c r="I598" s="142"/>
      <c r="J598" s="142"/>
      <c r="K598" s="139" t="s">
        <v>71</v>
      </c>
      <c r="L598" s="139"/>
      <c r="M598" s="139" t="s">
        <v>41</v>
      </c>
      <c r="N598" s="339">
        <f>N196+N250+N266+N309+N438-N431-N432-N434-N435</f>
        <v>3837000</v>
      </c>
      <c r="O598" s="344">
        <f>O196+O250+O266+O309+O438-O431-O432-O434-O435</f>
        <v>2005400</v>
      </c>
      <c r="P598" s="344">
        <f>P196+P250+P266+P309+P438-P431-P432-P434-P435</f>
        <v>2262360</v>
      </c>
      <c r="Q598" s="395">
        <f t="shared" si="62"/>
        <v>1.1281340380971376</v>
      </c>
      <c r="R598" s="4"/>
      <c r="S598" s="4"/>
    </row>
    <row r="599" spans="1:19" ht="12.75">
      <c r="A599" s="141" t="s">
        <v>519</v>
      </c>
      <c r="B599" s="142"/>
      <c r="C599" s="142"/>
      <c r="D599" s="142"/>
      <c r="E599" s="142"/>
      <c r="F599" s="142"/>
      <c r="G599" s="142"/>
      <c r="H599" s="142"/>
      <c r="I599" s="142"/>
      <c r="J599" s="142"/>
      <c r="K599" s="139" t="s">
        <v>71</v>
      </c>
      <c r="L599" s="139"/>
      <c r="M599" s="139" t="s">
        <v>42</v>
      </c>
      <c r="N599" s="339">
        <f>N324+N352+N372+N395+N412</f>
        <v>746000</v>
      </c>
      <c r="O599" s="344">
        <f>O324+O352+O372+O395+O412</f>
        <v>825900</v>
      </c>
      <c r="P599" s="344">
        <f>P324+P352+P372+P395+P412</f>
        <v>825900</v>
      </c>
      <c r="Q599" s="395">
        <f t="shared" si="62"/>
        <v>1</v>
      </c>
      <c r="R599" s="4"/>
      <c r="S599" s="4"/>
    </row>
    <row r="600" spans="1:19" ht="12.75">
      <c r="A600" s="141" t="s">
        <v>516</v>
      </c>
      <c r="B600" s="142"/>
      <c r="C600" s="142"/>
      <c r="D600" s="142"/>
      <c r="E600" s="142"/>
      <c r="F600" s="142"/>
      <c r="G600" s="142"/>
      <c r="H600" s="142"/>
      <c r="I600" s="142"/>
      <c r="J600" s="142"/>
      <c r="K600" s="139" t="s">
        <v>71</v>
      </c>
      <c r="L600" s="139"/>
      <c r="M600" s="139" t="s">
        <v>43</v>
      </c>
      <c r="N600" s="339">
        <f>N362+N379+N431+N432+N434+N435+N446+N470+N80</f>
        <v>1625000</v>
      </c>
      <c r="O600" s="344">
        <f>O362+O379+O431+O432+O434+O435+O446+O470+O80</f>
        <v>1535000</v>
      </c>
      <c r="P600" s="344">
        <f>P362+P379+P431+P432+P434+P435+P446+P470+P80</f>
        <v>1195000</v>
      </c>
      <c r="Q600" s="395">
        <f t="shared" si="62"/>
        <v>0.7785016286644951</v>
      </c>
      <c r="R600" s="4"/>
      <c r="S600" s="4"/>
    </row>
    <row r="601" spans="1:19" ht="12.75">
      <c r="A601" s="577" t="s">
        <v>520</v>
      </c>
      <c r="B601" s="577"/>
      <c r="C601" s="577"/>
      <c r="D601" s="577"/>
      <c r="E601" s="577"/>
      <c r="F601" s="577"/>
      <c r="G601" s="577"/>
      <c r="H601" s="577"/>
      <c r="I601" s="577"/>
      <c r="J601" s="578"/>
      <c r="K601" s="139" t="s">
        <v>71</v>
      </c>
      <c r="L601" s="139"/>
      <c r="M601" s="139" t="s">
        <v>44</v>
      </c>
      <c r="N601" s="339">
        <f>N587</f>
        <v>68000</v>
      </c>
      <c r="O601" s="344">
        <f>O587</f>
        <v>68000</v>
      </c>
      <c r="P601" s="344">
        <f>P587</f>
        <v>68000</v>
      </c>
      <c r="Q601" s="395">
        <f t="shared" si="62"/>
        <v>1</v>
      </c>
      <c r="R601" s="4"/>
      <c r="S601" s="4"/>
    </row>
    <row r="602" spans="1:19" ht="12.75">
      <c r="A602" s="570" t="s">
        <v>521</v>
      </c>
      <c r="B602" s="571"/>
      <c r="C602" s="571"/>
      <c r="D602" s="571"/>
      <c r="E602" s="571"/>
      <c r="F602" s="571"/>
      <c r="G602" s="571"/>
      <c r="H602" s="571"/>
      <c r="I602" s="571"/>
      <c r="J602" s="572"/>
      <c r="K602" s="139" t="s">
        <v>71</v>
      </c>
      <c r="L602" s="139"/>
      <c r="M602" s="139" t="s">
        <v>127</v>
      </c>
      <c r="N602" s="339">
        <f>N512+N523</f>
        <v>152000</v>
      </c>
      <c r="O602" s="344">
        <f>O512+O523</f>
        <v>165000</v>
      </c>
      <c r="P602" s="344">
        <f>P512+P523</f>
        <v>165000</v>
      </c>
      <c r="Q602" s="395">
        <f t="shared" si="62"/>
        <v>1</v>
      </c>
      <c r="R602" s="4"/>
      <c r="S602" s="4"/>
    </row>
    <row r="603" spans="1:19" ht="12.75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9" t="s">
        <v>71</v>
      </c>
      <c r="L603" s="139"/>
      <c r="M603" s="139" t="s">
        <v>45</v>
      </c>
      <c r="N603" s="339">
        <f>N484+N492</f>
        <v>101000</v>
      </c>
      <c r="O603" s="344">
        <f>O484+O492</f>
        <v>127000</v>
      </c>
      <c r="P603" s="344">
        <f>P484+P492</f>
        <v>168000</v>
      </c>
      <c r="Q603" s="395">
        <f t="shared" si="62"/>
        <v>1.3228346456692914</v>
      </c>
      <c r="R603" s="4"/>
      <c r="S603" s="4"/>
    </row>
    <row r="604" spans="1:19" ht="12.75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9" t="s">
        <v>71</v>
      </c>
      <c r="L604" s="139"/>
      <c r="M604" s="139" t="s">
        <v>46</v>
      </c>
      <c r="N604" s="339">
        <f>N501+N540+N576</f>
        <v>120000</v>
      </c>
      <c r="O604" s="344">
        <f>O501+O540+O576</f>
        <v>192880</v>
      </c>
      <c r="P604" s="344">
        <f>P501+P540+P576</f>
        <v>280880</v>
      </c>
      <c r="Q604" s="395">
        <f t="shared" si="62"/>
        <v>1.4562422231439236</v>
      </c>
      <c r="R604" s="4"/>
      <c r="S604" s="4"/>
    </row>
    <row r="605" spans="1:19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72">
        <f>SUM(N595:N604)</f>
        <v>9781750</v>
      </c>
      <c r="O605" s="303">
        <f>SUM(O595:O604)</f>
        <v>8334380</v>
      </c>
      <c r="P605" s="303">
        <f>SUM(P595:P604)</f>
        <v>8450380</v>
      </c>
      <c r="Q605" s="355">
        <f>P605/O605</f>
        <v>1.0139182518675653</v>
      </c>
      <c r="R605" s="4"/>
      <c r="S605" s="4"/>
    </row>
    <row r="606" spans="1:19" ht="12.75">
      <c r="A606" s="143" t="s">
        <v>163</v>
      </c>
      <c r="B606" s="143"/>
      <c r="C606" s="143"/>
      <c r="D606" s="143"/>
      <c r="E606" s="143"/>
      <c r="F606" s="143"/>
      <c r="G606" s="143"/>
      <c r="H606" s="143"/>
      <c r="I606" s="143"/>
      <c r="J606" s="143"/>
      <c r="K606" s="143"/>
      <c r="L606" s="143"/>
      <c r="M606" s="143"/>
      <c r="N606" s="43"/>
      <c r="O606" s="273"/>
      <c r="P606" s="273"/>
      <c r="Q606" s="396"/>
      <c r="R606" s="4"/>
      <c r="S606" s="4"/>
    </row>
    <row r="607" spans="1:19" ht="12.75">
      <c r="A607" s="544" t="s">
        <v>142</v>
      </c>
      <c r="B607" s="544"/>
      <c r="C607" s="544"/>
      <c r="D607" s="544"/>
      <c r="E607" s="544"/>
      <c r="F607" s="544"/>
      <c r="G607" s="544"/>
      <c r="H607" s="544"/>
      <c r="I607" s="544"/>
      <c r="J607" s="544"/>
      <c r="K607" s="544"/>
      <c r="L607" s="544"/>
      <c r="M607" s="544"/>
      <c r="N607" s="544"/>
      <c r="O607" s="544"/>
      <c r="P607" s="544"/>
      <c r="Q607" s="544"/>
      <c r="R607" s="4"/>
      <c r="S607" s="4"/>
    </row>
    <row r="608" spans="1:19" ht="12.75">
      <c r="A608" s="143" t="s">
        <v>166</v>
      </c>
      <c r="B608" s="143"/>
      <c r="C608" s="143"/>
      <c r="D608" s="143"/>
      <c r="E608" s="143"/>
      <c r="F608" s="143"/>
      <c r="G608" s="143"/>
      <c r="H608" s="143"/>
      <c r="I608" s="143"/>
      <c r="J608" s="143"/>
      <c r="K608" s="143"/>
      <c r="L608" s="143"/>
      <c r="M608" s="143"/>
      <c r="N608" s="43"/>
      <c r="O608" s="273"/>
      <c r="P608" s="273"/>
      <c r="Q608" s="396"/>
      <c r="R608" s="4"/>
      <c r="S608" s="4"/>
    </row>
    <row r="609" spans="1:19" ht="12.75">
      <c r="A609" s="144"/>
      <c r="B609" s="1"/>
      <c r="C609" s="1"/>
      <c r="D609" s="1"/>
      <c r="E609" s="1"/>
      <c r="F609" s="1"/>
      <c r="G609" s="1"/>
      <c r="H609" s="1"/>
      <c r="I609" s="1"/>
      <c r="J609" s="1"/>
      <c r="K609" s="3"/>
      <c r="L609" s="145"/>
      <c r="M609" s="145"/>
      <c r="N609" s="43"/>
      <c r="O609" s="273"/>
      <c r="P609" s="273"/>
      <c r="Q609" s="397"/>
      <c r="R609" s="4"/>
      <c r="S609" s="4"/>
    </row>
    <row r="610" spans="1:19" ht="25.5">
      <c r="A610" s="551" t="s">
        <v>17</v>
      </c>
      <c r="B610" s="513"/>
      <c r="C610" s="513"/>
      <c r="D610" s="513"/>
      <c r="E610" s="513"/>
      <c r="F610" s="513"/>
      <c r="G610" s="513"/>
      <c r="H610" s="513"/>
      <c r="I610" s="513"/>
      <c r="J610" s="514"/>
      <c r="K610" s="146"/>
      <c r="L610" s="147"/>
      <c r="M610" s="148"/>
      <c r="N610" s="340" t="s">
        <v>564</v>
      </c>
      <c r="O610" s="466" t="s">
        <v>583</v>
      </c>
      <c r="P610" s="466" t="s">
        <v>592</v>
      </c>
      <c r="Q610" s="398" t="s">
        <v>558</v>
      </c>
      <c r="R610" s="4"/>
      <c r="S610" s="4"/>
    </row>
    <row r="611" spans="1:19" ht="12.75">
      <c r="A611" s="233"/>
      <c r="B611" s="234"/>
      <c r="C611" s="234"/>
      <c r="D611" s="234"/>
      <c r="E611" s="234"/>
      <c r="F611" s="234"/>
      <c r="G611" s="234"/>
      <c r="H611" s="234"/>
      <c r="I611" s="234"/>
      <c r="J611" s="235"/>
      <c r="K611" s="146"/>
      <c r="L611" s="147"/>
      <c r="M611" s="148"/>
      <c r="N611" s="340" t="s">
        <v>584</v>
      </c>
      <c r="O611" s="345" t="s">
        <v>585</v>
      </c>
      <c r="P611" s="345" t="s">
        <v>585</v>
      </c>
      <c r="Q611" s="480" t="s">
        <v>590</v>
      </c>
      <c r="R611" s="4"/>
      <c r="S611" s="4"/>
    </row>
    <row r="612" spans="1:19" ht="12.75">
      <c r="A612" s="539">
        <v>4</v>
      </c>
      <c r="B612" s="540"/>
      <c r="C612" s="540"/>
      <c r="D612" s="540"/>
      <c r="E612" s="540"/>
      <c r="F612" s="540"/>
      <c r="G612" s="540"/>
      <c r="H612" s="540"/>
      <c r="I612" s="540"/>
      <c r="J612" s="541"/>
      <c r="K612" s="150" t="s">
        <v>164</v>
      </c>
      <c r="L612" s="151"/>
      <c r="M612" s="152"/>
      <c r="N612" s="154">
        <f>N613</f>
        <v>4445500</v>
      </c>
      <c r="O612" s="258">
        <f>O613</f>
        <v>2424500</v>
      </c>
      <c r="P612" s="258">
        <f>'Opći dio'!M113</f>
        <v>2341460</v>
      </c>
      <c r="Q612" s="347">
        <f aca="true" t="shared" si="63" ref="Q612:Q617">P612/O612</f>
        <v>0.9657496391008455</v>
      </c>
      <c r="R612" s="4"/>
      <c r="S612" s="4"/>
    </row>
    <row r="613" spans="1:19" ht="12.75">
      <c r="A613" s="536">
        <v>42</v>
      </c>
      <c r="B613" s="537"/>
      <c r="C613" s="537"/>
      <c r="D613" s="537"/>
      <c r="E613" s="537"/>
      <c r="F613" s="537"/>
      <c r="G613" s="537"/>
      <c r="H613" s="537"/>
      <c r="I613" s="537"/>
      <c r="J613" s="538"/>
      <c r="K613" s="153" t="s">
        <v>29</v>
      </c>
      <c r="L613" s="151"/>
      <c r="M613" s="152"/>
      <c r="N613" s="154">
        <f>N614+N615+N617+N616</f>
        <v>4445500</v>
      </c>
      <c r="O613" s="230">
        <f>O614+O615+O617+O616</f>
        <v>2424500</v>
      </c>
      <c r="P613" s="230">
        <f>'Opći dio'!M116</f>
        <v>2341460</v>
      </c>
      <c r="Q613" s="347">
        <f t="shared" si="63"/>
        <v>0.9657496391008455</v>
      </c>
      <c r="R613" s="4"/>
      <c r="S613" s="4"/>
    </row>
    <row r="614" spans="1:19" ht="12.75">
      <c r="A614" s="536">
        <v>421</v>
      </c>
      <c r="B614" s="537"/>
      <c r="C614" s="537"/>
      <c r="D614" s="537"/>
      <c r="E614" s="537"/>
      <c r="F614" s="537"/>
      <c r="G614" s="537"/>
      <c r="H614" s="537"/>
      <c r="I614" s="537"/>
      <c r="J614" s="538"/>
      <c r="K614" s="153" t="s">
        <v>14</v>
      </c>
      <c r="L614" s="151"/>
      <c r="M614" s="152"/>
      <c r="N614" s="154">
        <f>'Opći dio'!K117</f>
        <v>4146000</v>
      </c>
      <c r="O614" s="230">
        <f>'Opći dio'!L117</f>
        <v>2055000</v>
      </c>
      <c r="P614" s="230">
        <f>'Opći dio'!M117</f>
        <v>1821960</v>
      </c>
      <c r="Q614" s="347">
        <f t="shared" si="63"/>
        <v>0.8865985401459854</v>
      </c>
      <c r="R614" s="4"/>
      <c r="S614" s="4"/>
    </row>
    <row r="615" spans="1:19" ht="12.75">
      <c r="A615" s="536">
        <v>422</v>
      </c>
      <c r="B615" s="537"/>
      <c r="C615" s="537"/>
      <c r="D615" s="537"/>
      <c r="E615" s="537"/>
      <c r="F615" s="537"/>
      <c r="G615" s="537"/>
      <c r="H615" s="537"/>
      <c r="I615" s="537"/>
      <c r="J615" s="538"/>
      <c r="K615" s="153" t="s">
        <v>15</v>
      </c>
      <c r="L615" s="151"/>
      <c r="M615" s="152"/>
      <c r="N615" s="154">
        <f>'Opći dio'!K118</f>
        <v>39500</v>
      </c>
      <c r="O615" s="230">
        <f>'Opći dio'!L118</f>
        <v>99500</v>
      </c>
      <c r="P615" s="230">
        <f>'Opći dio'!M118</f>
        <v>99500</v>
      </c>
      <c r="Q615" s="347">
        <f t="shared" si="63"/>
        <v>1</v>
      </c>
      <c r="R615" s="4"/>
      <c r="S615" s="4"/>
    </row>
    <row r="616" spans="1:19" ht="12.75">
      <c r="A616" s="236"/>
      <c r="B616" s="237"/>
      <c r="C616" s="237"/>
      <c r="D616" s="237"/>
      <c r="E616" s="237"/>
      <c r="F616" s="237"/>
      <c r="G616" s="237"/>
      <c r="H616" s="237"/>
      <c r="I616" s="237"/>
      <c r="J616" s="238">
        <v>423</v>
      </c>
      <c r="K616" s="153" t="s">
        <v>16</v>
      </c>
      <c r="L616" s="151"/>
      <c r="M616" s="152"/>
      <c r="N616" s="154">
        <f>'Opći dio'!K119</f>
        <v>0</v>
      </c>
      <c r="O616" s="230">
        <f>'Opći dio'!L119</f>
        <v>0</v>
      </c>
      <c r="P616" s="230"/>
      <c r="Q616" s="347" t="e">
        <f t="shared" si="63"/>
        <v>#DIV/0!</v>
      </c>
      <c r="R616" s="4"/>
      <c r="S616" s="4"/>
    </row>
    <row r="617" spans="1:19" ht="12.75">
      <c r="A617" s="536">
        <v>426</v>
      </c>
      <c r="B617" s="537"/>
      <c r="C617" s="537"/>
      <c r="D617" s="537"/>
      <c r="E617" s="537"/>
      <c r="F617" s="537"/>
      <c r="G617" s="537"/>
      <c r="H617" s="537"/>
      <c r="I617" s="537"/>
      <c r="J617" s="538"/>
      <c r="K617" s="153" t="s">
        <v>31</v>
      </c>
      <c r="L617" s="151"/>
      <c r="M617" s="152"/>
      <c r="N617" s="154">
        <f>'Opći dio'!K121</f>
        <v>260000</v>
      </c>
      <c r="O617" s="230">
        <f>'Opći dio'!L121</f>
        <v>270000</v>
      </c>
      <c r="P617" s="230">
        <f>'Opći dio'!M121</f>
        <v>420000</v>
      </c>
      <c r="Q617" s="347">
        <f t="shared" si="63"/>
        <v>1.5555555555555556</v>
      </c>
      <c r="R617" s="4"/>
      <c r="S617" s="4"/>
    </row>
    <row r="618" spans="1:19" ht="12.75">
      <c r="A618" s="155"/>
      <c r="B618" s="155"/>
      <c r="C618" s="155"/>
      <c r="D618" s="155"/>
      <c r="E618" s="155"/>
      <c r="F618" s="155"/>
      <c r="G618" s="155"/>
      <c r="H618" s="155"/>
      <c r="I618" s="155"/>
      <c r="J618" s="155"/>
      <c r="K618" s="156"/>
      <c r="L618" s="157"/>
      <c r="M618" s="157"/>
      <c r="N618" s="341"/>
      <c r="O618" s="311"/>
      <c r="P618" s="311"/>
      <c r="Q618" s="399"/>
      <c r="R618" s="4"/>
      <c r="S618" s="4"/>
    </row>
    <row r="619" spans="1:19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2" t="s">
        <v>165</v>
      </c>
      <c r="N619" s="272"/>
      <c r="O619" s="303"/>
      <c r="P619" s="303"/>
      <c r="Q619" s="355"/>
      <c r="R619" s="136"/>
      <c r="S619" s="136"/>
    </row>
    <row r="620" spans="1:19" ht="12.75">
      <c r="A620" s="172" t="s">
        <v>587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43"/>
      <c r="O620" s="343"/>
      <c r="P620" s="343"/>
      <c r="Q620" s="355"/>
      <c r="R620" s="136"/>
      <c r="S620" s="136"/>
    </row>
    <row r="621" spans="1:19" ht="12.75">
      <c r="A621" s="209" t="s">
        <v>570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43"/>
      <c r="O621" s="343"/>
      <c r="P621" s="343"/>
      <c r="Q621" s="355"/>
      <c r="R621" s="136"/>
      <c r="S621" s="136"/>
    </row>
    <row r="622" spans="1:19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43"/>
      <c r="O622" s="343"/>
      <c r="P622" s="343"/>
      <c r="Q622" s="355"/>
      <c r="R622" s="136"/>
      <c r="S622" s="136"/>
    </row>
    <row r="623" spans="1:19" ht="12.75">
      <c r="A623" s="43" t="s">
        <v>571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 t="s">
        <v>202</v>
      </c>
      <c r="N623" s="43"/>
      <c r="O623" s="343"/>
      <c r="P623" s="343"/>
      <c r="Q623" s="355"/>
      <c r="R623" s="136"/>
      <c r="S623" s="136"/>
    </row>
    <row r="624" spans="1:19" ht="12.75">
      <c r="A624" s="43" t="s">
        <v>572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45" t="s">
        <v>206</v>
      </c>
      <c r="N624" s="43"/>
      <c r="O624" s="343"/>
      <c r="P624" s="343"/>
      <c r="Q624" s="355"/>
      <c r="R624" s="136"/>
      <c r="S624" s="136"/>
    </row>
    <row r="625" spans="1:19" ht="12.75">
      <c r="A625" s="1" t="s">
        <v>588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45" t="s">
        <v>201</v>
      </c>
      <c r="N625" s="43"/>
      <c r="O625" s="343"/>
      <c r="P625" s="343"/>
      <c r="Q625" s="355"/>
      <c r="R625" s="136"/>
      <c r="S625" s="136"/>
    </row>
    <row r="626" spans="1:19" ht="12.75">
      <c r="A626" s="535"/>
      <c r="B626" s="535"/>
      <c r="C626" s="535"/>
      <c r="D626" s="535"/>
      <c r="E626" s="535"/>
      <c r="F626" s="535"/>
      <c r="G626" s="535"/>
      <c r="H626" s="535"/>
      <c r="I626" s="535"/>
      <c r="J626" s="535"/>
      <c r="K626" s="535"/>
      <c r="L626" s="535"/>
      <c r="M626" s="535"/>
      <c r="N626" s="535"/>
      <c r="O626" s="535"/>
      <c r="P626" s="145"/>
      <c r="Q626" s="355"/>
      <c r="R626" s="136"/>
      <c r="S626" s="136"/>
    </row>
    <row r="627" spans="1:19" ht="12.75">
      <c r="A627" s="535"/>
      <c r="B627" s="535"/>
      <c r="C627" s="535"/>
      <c r="D627" s="535"/>
      <c r="E627" s="535"/>
      <c r="F627" s="535"/>
      <c r="G627" s="535"/>
      <c r="H627" s="535"/>
      <c r="I627" s="535"/>
      <c r="J627" s="535"/>
      <c r="K627" s="535"/>
      <c r="L627" s="535"/>
      <c r="M627" s="535"/>
      <c r="N627" s="535"/>
      <c r="O627" s="535"/>
      <c r="P627" s="145"/>
      <c r="Q627" s="355"/>
      <c r="R627" s="136"/>
      <c r="S627" s="136"/>
    </row>
    <row r="628" spans="1:19" ht="12.75">
      <c r="A628" s="535"/>
      <c r="B628" s="535"/>
      <c r="C628" s="535"/>
      <c r="D628" s="535"/>
      <c r="E628" s="535"/>
      <c r="F628" s="535"/>
      <c r="G628" s="535"/>
      <c r="H628" s="535"/>
      <c r="I628" s="535"/>
      <c r="J628" s="535"/>
      <c r="K628" s="535"/>
      <c r="L628" s="535"/>
      <c r="M628" s="535"/>
      <c r="N628" s="535"/>
      <c r="O628" s="535"/>
      <c r="P628" s="145"/>
      <c r="Q628" s="355"/>
      <c r="R628" s="136"/>
      <c r="S628" s="136"/>
    </row>
    <row r="629" spans="1:19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43"/>
      <c r="O629" s="343"/>
      <c r="P629" s="343"/>
      <c r="Q629" s="355"/>
      <c r="R629" s="136"/>
      <c r="S629" s="136"/>
    </row>
    <row r="630" spans="1:19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43"/>
      <c r="O630" s="343"/>
      <c r="P630" s="343"/>
      <c r="Q630" s="355"/>
      <c r="R630" s="136"/>
      <c r="S630" s="136"/>
    </row>
    <row r="631" spans="1:19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43"/>
      <c r="O631" s="343"/>
      <c r="P631" s="343"/>
      <c r="Q631" s="355"/>
      <c r="R631" s="136"/>
      <c r="S631" s="136"/>
    </row>
    <row r="632" spans="1:19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43"/>
      <c r="O632" s="343"/>
      <c r="P632" s="343"/>
      <c r="Q632" s="355"/>
      <c r="R632" s="4"/>
      <c r="S632" s="4"/>
    </row>
    <row r="633" spans="1:19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43"/>
      <c r="O633" s="343"/>
      <c r="P633" s="343"/>
      <c r="Q633" s="355"/>
      <c r="R633" s="4"/>
      <c r="S633" s="4"/>
    </row>
    <row r="634" spans="1:19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43"/>
      <c r="O634" s="343"/>
      <c r="P634" s="343"/>
      <c r="Q634" s="355"/>
      <c r="R634" s="4"/>
      <c r="S634" s="4"/>
    </row>
    <row r="635" spans="1:19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43"/>
      <c r="O635" s="343"/>
      <c r="P635" s="343"/>
      <c r="Q635" s="355"/>
      <c r="R635" s="4"/>
      <c r="S635" s="4"/>
    </row>
    <row r="636" spans="1:19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43"/>
      <c r="O636" s="343"/>
      <c r="P636" s="343"/>
      <c r="Q636" s="355"/>
      <c r="R636" s="4"/>
      <c r="S636" s="4"/>
    </row>
    <row r="637" spans="1:19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43"/>
      <c r="O637" s="343"/>
      <c r="P637" s="343"/>
      <c r="Q637" s="355"/>
      <c r="R637" s="4"/>
      <c r="S637" s="4"/>
    </row>
    <row r="638" spans="1:19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43"/>
      <c r="O638" s="343"/>
      <c r="P638" s="343"/>
      <c r="Q638" s="355"/>
      <c r="R638" s="149"/>
      <c r="S638" s="149"/>
    </row>
    <row r="639" spans="1:19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43"/>
      <c r="O639" s="343"/>
      <c r="P639" s="343"/>
      <c r="Q639" s="355"/>
      <c r="R639" s="4"/>
      <c r="S639" s="4"/>
    </row>
    <row r="640" spans="1:19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43"/>
      <c r="O640" s="343"/>
      <c r="P640" s="343"/>
      <c r="Q640" s="355"/>
      <c r="R640" s="4"/>
      <c r="S640" s="4"/>
    </row>
    <row r="641" spans="1:19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43"/>
      <c r="O641" s="343"/>
      <c r="P641" s="343"/>
      <c r="Q641" s="355"/>
      <c r="R641" s="4"/>
      <c r="S641" s="4"/>
    </row>
    <row r="642" spans="1:19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43"/>
      <c r="O642" s="343"/>
      <c r="P642" s="343"/>
      <c r="Q642" s="355"/>
      <c r="R642" s="4"/>
      <c r="S642" s="4"/>
    </row>
    <row r="643" spans="1:19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43"/>
      <c r="O643" s="343"/>
      <c r="P643" s="343"/>
      <c r="Q643" s="355"/>
      <c r="R643" s="4"/>
      <c r="S643" s="4"/>
    </row>
    <row r="644" spans="1:19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43"/>
      <c r="O644" s="343"/>
      <c r="P644" s="343"/>
      <c r="Q644" s="355"/>
      <c r="R644" s="4"/>
      <c r="S644" s="4"/>
    </row>
    <row r="645" spans="1:19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43"/>
      <c r="O645" s="343"/>
      <c r="P645" s="343"/>
      <c r="Q645" s="355"/>
      <c r="R645" s="4"/>
      <c r="S645" s="4"/>
    </row>
    <row r="646" spans="1:19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43"/>
      <c r="O646" s="343"/>
      <c r="P646" s="343"/>
      <c r="Q646" s="355"/>
      <c r="R646" s="4"/>
      <c r="S646" s="4"/>
    </row>
    <row r="647" spans="1:19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43"/>
      <c r="O647" s="343"/>
      <c r="P647" s="343"/>
      <c r="Q647" s="355"/>
      <c r="R647" s="4"/>
      <c r="S647" s="4"/>
    </row>
    <row r="648" spans="18:19" ht="12.75">
      <c r="R648" s="4"/>
      <c r="S648" s="4"/>
    </row>
    <row r="649" spans="18:19" ht="12.75">
      <c r="R649" s="4"/>
      <c r="S649" s="4"/>
    </row>
    <row r="650" spans="18:19" ht="12.75">
      <c r="R650" s="4"/>
      <c r="S650" s="4"/>
    </row>
    <row r="651" spans="18:19" ht="12.75">
      <c r="R651" s="4"/>
      <c r="S651" s="4"/>
    </row>
    <row r="652" spans="18:19" ht="12.75">
      <c r="R652" s="4"/>
      <c r="S652" s="4"/>
    </row>
    <row r="653" spans="18:19" ht="12.75">
      <c r="R653" s="4"/>
      <c r="S653" s="4"/>
    </row>
    <row r="654" spans="18:19" ht="12.75">
      <c r="R654" s="4"/>
      <c r="S654" s="4"/>
    </row>
    <row r="655" spans="18:19" ht="12.75">
      <c r="R655" s="4"/>
      <c r="S655" s="4"/>
    </row>
    <row r="656" spans="18:19" ht="12.75">
      <c r="R656" s="4"/>
      <c r="S656" s="4"/>
    </row>
    <row r="657" spans="18:19" ht="12.75">
      <c r="R657" s="4"/>
      <c r="S657" s="4"/>
    </row>
    <row r="658" spans="18:19" ht="12.75">
      <c r="R658" s="4"/>
      <c r="S658" s="4"/>
    </row>
    <row r="659" spans="18:19" ht="12.75">
      <c r="R659" s="4"/>
      <c r="S659" s="4"/>
    </row>
    <row r="660" spans="18:19" ht="12.75">
      <c r="R660" s="4"/>
      <c r="S660" s="4"/>
    </row>
    <row r="661" spans="18:19" ht="12.75">
      <c r="R661" s="4"/>
      <c r="S661" s="4"/>
    </row>
    <row r="662" spans="18:19" ht="12.75">
      <c r="R662" s="4"/>
      <c r="S662" s="4"/>
    </row>
    <row r="663" spans="18:19" ht="12.75">
      <c r="R663" s="4"/>
      <c r="S663" s="4"/>
    </row>
    <row r="664" spans="18:19" ht="12.75">
      <c r="R664" s="4"/>
      <c r="S664" s="4"/>
    </row>
    <row r="665" spans="18:19" ht="12.75">
      <c r="R665" s="4"/>
      <c r="S665" s="4"/>
    </row>
    <row r="666" spans="18:19" ht="12.75">
      <c r="R666" s="4"/>
      <c r="S666" s="4"/>
    </row>
    <row r="667" spans="18:19" ht="12.75">
      <c r="R667" s="4"/>
      <c r="S667" s="4"/>
    </row>
    <row r="668" spans="18:19" ht="12.75">
      <c r="R668" s="4"/>
      <c r="S668" s="4"/>
    </row>
    <row r="669" spans="18:19" ht="12.75">
      <c r="R669" s="4"/>
      <c r="S669" s="4"/>
    </row>
    <row r="670" spans="18:19" ht="12.75">
      <c r="R670" s="4"/>
      <c r="S670" s="4"/>
    </row>
    <row r="671" spans="18:19" ht="12.75">
      <c r="R671" s="4"/>
      <c r="S671" s="4"/>
    </row>
    <row r="672" spans="18:19" ht="12.75">
      <c r="R672" s="4"/>
      <c r="S672" s="4"/>
    </row>
    <row r="673" spans="18:19" ht="12.75">
      <c r="R673" s="4"/>
      <c r="S673" s="4"/>
    </row>
    <row r="674" spans="18:19" ht="12.75">
      <c r="R674" s="4"/>
      <c r="S674" s="4"/>
    </row>
    <row r="675" spans="18:19" ht="12.75">
      <c r="R675" s="4"/>
      <c r="S675" s="4"/>
    </row>
    <row r="676" spans="18:19" ht="12.75">
      <c r="R676" s="4"/>
      <c r="S676" s="4"/>
    </row>
    <row r="677" spans="18:19" ht="12.75">
      <c r="R677" s="4"/>
      <c r="S677" s="4"/>
    </row>
    <row r="678" spans="18:19" ht="12.75">
      <c r="R678" s="4"/>
      <c r="S678" s="4"/>
    </row>
    <row r="679" spans="18:19" ht="12.75">
      <c r="R679" s="4"/>
      <c r="S679" s="4"/>
    </row>
    <row r="680" spans="18:19" ht="12.75">
      <c r="R680" s="4"/>
      <c r="S680" s="4"/>
    </row>
    <row r="681" spans="18:19" ht="12.75">
      <c r="R681" s="4"/>
      <c r="S681" s="4"/>
    </row>
    <row r="682" spans="18:19" ht="12.75">
      <c r="R682" s="4"/>
      <c r="S682" s="4"/>
    </row>
    <row r="683" spans="18:19" ht="12.75">
      <c r="R683" s="4"/>
      <c r="S683" s="4"/>
    </row>
    <row r="684" spans="18:19" ht="12.75">
      <c r="R684" s="4"/>
      <c r="S684" s="4"/>
    </row>
    <row r="685" spans="18:19" ht="12.75">
      <c r="R685" s="4"/>
      <c r="S685" s="4"/>
    </row>
    <row r="686" spans="18:19" ht="12.75">
      <c r="R686" s="4"/>
      <c r="S686" s="4"/>
    </row>
    <row r="687" spans="18:19" ht="12.75">
      <c r="R687" s="4"/>
      <c r="S687" s="4"/>
    </row>
    <row r="688" spans="18:19" ht="12.75">
      <c r="R688" s="4"/>
      <c r="S688" s="4"/>
    </row>
    <row r="689" spans="18:19" ht="12.75">
      <c r="R689" s="4"/>
      <c r="S689" s="4"/>
    </row>
    <row r="690" spans="18:19" ht="12.75">
      <c r="R690" s="4"/>
      <c r="S690" s="4"/>
    </row>
    <row r="691" spans="18:19" ht="12.75">
      <c r="R691" s="4"/>
      <c r="S691" s="4"/>
    </row>
    <row r="692" spans="18:19" ht="12.75">
      <c r="R692" s="4"/>
      <c r="S692" s="4"/>
    </row>
    <row r="693" spans="18:19" ht="12.75">
      <c r="R693" s="4"/>
      <c r="S693" s="4"/>
    </row>
    <row r="694" spans="18:19" ht="12.75">
      <c r="R694" s="4"/>
      <c r="S694" s="4"/>
    </row>
    <row r="695" spans="18:19" ht="12.75">
      <c r="R695" s="4"/>
      <c r="S695" s="4"/>
    </row>
    <row r="696" spans="18:19" ht="12.75">
      <c r="R696" s="4"/>
      <c r="S696" s="4"/>
    </row>
    <row r="697" spans="18:19" ht="12.75">
      <c r="R697" s="4"/>
      <c r="S697" s="4"/>
    </row>
    <row r="698" spans="18:19" ht="12.75">
      <c r="R698" s="4"/>
      <c r="S698" s="4"/>
    </row>
    <row r="699" spans="18:19" ht="12.75">
      <c r="R699" s="4"/>
      <c r="S699" s="4"/>
    </row>
    <row r="700" spans="18:19" ht="12.75">
      <c r="R700" s="4"/>
      <c r="S700" s="4"/>
    </row>
    <row r="701" spans="18:19" ht="12.75">
      <c r="R701" s="4"/>
      <c r="S701" s="4"/>
    </row>
    <row r="702" spans="18:19" ht="12.75">
      <c r="R702" s="4"/>
      <c r="S702" s="4"/>
    </row>
    <row r="703" spans="18:19" ht="12.75">
      <c r="R703" s="4"/>
      <c r="S703" s="4"/>
    </row>
    <row r="704" spans="18:19" ht="12.75">
      <c r="R704" s="4"/>
      <c r="S704" s="4"/>
    </row>
    <row r="705" spans="18:19" ht="12.75">
      <c r="R705" s="4"/>
      <c r="S705" s="4"/>
    </row>
  </sheetData>
  <sheetProtection/>
  <mergeCells count="160">
    <mergeCell ref="L478:M478"/>
    <mergeCell ref="A602:J602"/>
    <mergeCell ref="L514:M514"/>
    <mergeCell ref="L522:M522"/>
    <mergeCell ref="L549:M549"/>
    <mergeCell ref="L589:M589"/>
    <mergeCell ref="L578:M578"/>
    <mergeCell ref="L588:M588"/>
    <mergeCell ref="L590:M590"/>
    <mergeCell ref="A601:J601"/>
    <mergeCell ref="L509:M509"/>
    <mergeCell ref="L460:M460"/>
    <mergeCell ref="L486:M486"/>
    <mergeCell ref="L412:M412"/>
    <mergeCell ref="L440:M440"/>
    <mergeCell ref="L431:M431"/>
    <mergeCell ref="L432:M432"/>
    <mergeCell ref="L435:M435"/>
    <mergeCell ref="L414:M414"/>
    <mergeCell ref="L416:M416"/>
    <mergeCell ref="L362:M362"/>
    <mergeCell ref="L332:M332"/>
    <mergeCell ref="L334:M334"/>
    <mergeCell ref="L336:M336"/>
    <mergeCell ref="L337:M337"/>
    <mergeCell ref="L463:M463"/>
    <mergeCell ref="L436:M436"/>
    <mergeCell ref="L326:M326"/>
    <mergeCell ref="L398:M398"/>
    <mergeCell ref="L401:M401"/>
    <mergeCell ref="L397:M397"/>
    <mergeCell ref="L405:M405"/>
    <mergeCell ref="L333:M333"/>
    <mergeCell ref="L327:M327"/>
    <mergeCell ref="L364:M364"/>
    <mergeCell ref="L374:M374"/>
    <mergeCell ref="L354:M354"/>
    <mergeCell ref="L241:M241"/>
    <mergeCell ref="L234:M234"/>
    <mergeCell ref="L278:M278"/>
    <mergeCell ref="L282:M282"/>
    <mergeCell ref="L274:M274"/>
    <mergeCell ref="L275:M275"/>
    <mergeCell ref="L272:M272"/>
    <mergeCell ref="L259:M259"/>
    <mergeCell ref="L60:M60"/>
    <mergeCell ref="L75:M75"/>
    <mergeCell ref="L297:M297"/>
    <mergeCell ref="L298:M298"/>
    <mergeCell ref="L273:M273"/>
    <mergeCell ref="L226:M226"/>
    <mergeCell ref="L227:M227"/>
    <mergeCell ref="L232:M232"/>
    <mergeCell ref="L233:M233"/>
    <mergeCell ref="L240:M240"/>
    <mergeCell ref="L139:M139"/>
    <mergeCell ref="L134:M134"/>
    <mergeCell ref="L135:M135"/>
    <mergeCell ref="L138:M138"/>
    <mergeCell ref="L237:M237"/>
    <mergeCell ref="L266:M266"/>
    <mergeCell ref="L144:M144"/>
    <mergeCell ref="L141:M141"/>
    <mergeCell ref="L21:M21"/>
    <mergeCell ref="L18:M18"/>
    <mergeCell ref="L132:M132"/>
    <mergeCell ref="L55:M55"/>
    <mergeCell ref="L61:M61"/>
    <mergeCell ref="L73:M73"/>
    <mergeCell ref="L106:M106"/>
    <mergeCell ref="L123:M123"/>
    <mergeCell ref="L62:M62"/>
    <mergeCell ref="L63:M63"/>
    <mergeCell ref="L133:M133"/>
    <mergeCell ref="L112:M112"/>
    <mergeCell ref="L116:M116"/>
    <mergeCell ref="L70:M70"/>
    <mergeCell ref="L83:M83"/>
    <mergeCell ref="L77:M77"/>
    <mergeCell ref="L90:M90"/>
    <mergeCell ref="L91:M91"/>
    <mergeCell ref="L88:M88"/>
    <mergeCell ref="L105:M105"/>
    <mergeCell ref="C8:I8"/>
    <mergeCell ref="L39:M39"/>
    <mergeCell ref="L53:M53"/>
    <mergeCell ref="L54:M54"/>
    <mergeCell ref="L23:M23"/>
    <mergeCell ref="L27:M27"/>
    <mergeCell ref="L30:M30"/>
    <mergeCell ref="L45:M45"/>
    <mergeCell ref="L40:M40"/>
    <mergeCell ref="L44:M44"/>
    <mergeCell ref="O39:Q39"/>
    <mergeCell ref="L50:M50"/>
    <mergeCell ref="L59:M59"/>
    <mergeCell ref="L56:M56"/>
    <mergeCell ref="L41:M41"/>
    <mergeCell ref="L46:M46"/>
    <mergeCell ref="L42:M42"/>
    <mergeCell ref="L494:M494"/>
    <mergeCell ref="L503:M503"/>
    <mergeCell ref="L293:M293"/>
    <mergeCell ref="L281:M281"/>
    <mergeCell ref="L472:M472"/>
    <mergeCell ref="L283:M283"/>
    <mergeCell ref="L299:M299"/>
    <mergeCell ref="L307:M307"/>
    <mergeCell ref="L324:M324"/>
    <mergeCell ref="L302:M302"/>
    <mergeCell ref="L166:M166"/>
    <mergeCell ref="L124:M124"/>
    <mergeCell ref="L93:M93"/>
    <mergeCell ref="L218:M218"/>
    <mergeCell ref="L171:M171"/>
    <mergeCell ref="L142:M142"/>
    <mergeCell ref="L120:M120"/>
    <mergeCell ref="L97:M97"/>
    <mergeCell ref="L212:M212"/>
    <mergeCell ref="L147:M147"/>
    <mergeCell ref="L295:M295"/>
    <mergeCell ref="L287:M287"/>
    <mergeCell ref="L296:M296"/>
    <mergeCell ref="L94:M94"/>
    <mergeCell ref="L228:M228"/>
    <mergeCell ref="L260:M260"/>
    <mergeCell ref="L99:M99"/>
    <mergeCell ref="L101:M101"/>
    <mergeCell ref="L207:M207"/>
    <mergeCell ref="L148:M148"/>
    <mergeCell ref="L68:M68"/>
    <mergeCell ref="L78:M78"/>
    <mergeCell ref="L81:M81"/>
    <mergeCell ref="L79:M79"/>
    <mergeCell ref="L76:M76"/>
    <mergeCell ref="L74:M74"/>
    <mergeCell ref="L64:M64"/>
    <mergeCell ref="L65:M65"/>
    <mergeCell ref="L67:M67"/>
    <mergeCell ref="L66:M66"/>
    <mergeCell ref="A612:J612"/>
    <mergeCell ref="L242:M242"/>
    <mergeCell ref="A607:Q607"/>
    <mergeCell ref="L507:M507"/>
    <mergeCell ref="L488:M488"/>
    <mergeCell ref="L284:M284"/>
    <mergeCell ref="L253:M253"/>
    <mergeCell ref="L252:M252"/>
    <mergeCell ref="L261:M261"/>
    <mergeCell ref="A610:J610"/>
    <mergeCell ref="L146:M146"/>
    <mergeCell ref="L250:M250"/>
    <mergeCell ref="L229:M229"/>
    <mergeCell ref="A628:O628"/>
    <mergeCell ref="A613:J613"/>
    <mergeCell ref="A614:J614"/>
    <mergeCell ref="A615:J615"/>
    <mergeCell ref="A617:J617"/>
    <mergeCell ref="A626:O626"/>
    <mergeCell ref="A627:O627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165" customWidth="1"/>
    <col min="3" max="3" width="51.7109375" style="0" customWidth="1"/>
    <col min="4" max="4" width="14.57421875" style="0" hidden="1" customWidth="1"/>
    <col min="5" max="5" width="31.7109375" style="0" hidden="1" customWidth="1"/>
    <col min="6" max="7" width="9.57421875" style="203" bestFit="1" customWidth="1"/>
    <col min="8" max="8" width="13.57421875" style="203" customWidth="1"/>
    <col min="9" max="9" width="19.140625" style="203" customWidth="1"/>
    <col min="10" max="10" width="9.7109375" style="203" customWidth="1"/>
    <col min="11" max="11" width="9.8515625" style="203" customWidth="1"/>
    <col min="12" max="12" width="10.7109375" style="203" customWidth="1"/>
    <col min="13" max="13" width="10.140625" style="203" customWidth="1"/>
    <col min="14" max="18" width="10.421875" style="203" customWidth="1"/>
  </cols>
  <sheetData>
    <row r="1" spans="1:18" ht="12.75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</row>
    <row r="2" spans="2:8" ht="12.75">
      <c r="B2" s="266"/>
      <c r="C2" s="266"/>
      <c r="D2" s="266"/>
      <c r="E2" s="266"/>
      <c r="F2" s="267"/>
      <c r="G2" s="267"/>
      <c r="H2" s="267"/>
    </row>
    <row r="3" spans="2:8" ht="12.75">
      <c r="B3" s="266"/>
      <c r="C3" s="266"/>
      <c r="D3" s="266"/>
      <c r="E3" s="266"/>
      <c r="F3" s="267"/>
      <c r="G3" s="267"/>
      <c r="H3" s="267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Marjan</cp:lastModifiedBy>
  <cp:lastPrinted>2016-08-03T10:37:45Z</cp:lastPrinted>
  <dcterms:created xsi:type="dcterms:W3CDTF">2014-12-01T12:56:38Z</dcterms:created>
  <dcterms:modified xsi:type="dcterms:W3CDTF">2016-08-03T10:41:02Z</dcterms:modified>
  <cp:category/>
  <cp:version/>
  <cp:contentType/>
  <cp:contentStatus/>
</cp:coreProperties>
</file>