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600" windowHeight="8895" activeTab="2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'List1'!$A$1:$Q$148</definedName>
    <definedName name="_xlnm.Print_Area" localSheetId="1">'List2'!$A$1:$T$619</definedName>
  </definedNames>
  <calcPr fullCalcOnLoad="1"/>
</workbook>
</file>

<file path=xl/sharedStrings.xml><?xml version="1.0" encoding="utf-8"?>
<sst xmlns="http://schemas.openxmlformats.org/spreadsheetml/2006/main" count="1484" uniqueCount="710">
  <si>
    <t>Ostvarenje</t>
  </si>
  <si>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</si>
  <si>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</si>
  <si>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</si>
  <si>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</si>
  <si>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</si>
  <si>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</si>
  <si>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</si>
  <si>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</si>
  <si>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</si>
  <si>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</si>
  <si>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</si>
  <si>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</si>
  <si>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</si>
  <si>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</si>
  <si>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</si>
  <si>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</si>
  <si>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</si>
  <si>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</si>
  <si>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</si>
  <si>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</si>
  <si>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</si>
  <si>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</si>
  <si>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</si>
  <si>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</si>
  <si>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</si>
  <si>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</si>
  <si>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</si>
  <si>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</si>
  <si>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</si>
  <si>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</si>
  <si>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</si>
  <si>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</si>
  <si>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</si>
  <si>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</si>
  <si>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</si>
  <si>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</si>
  <si>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</si>
  <si>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</si>
  <si>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</si>
  <si>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</si>
  <si>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</si>
  <si>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</si>
  <si>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</si>
  <si>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</si>
  <si>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</si>
  <si>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</si>
  <si>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</si>
  <si>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</si>
  <si>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</si>
  <si>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</si>
  <si>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</si>
  <si>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</si>
  <si>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</si>
  <si>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</si>
  <si>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</si>
  <si>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</si>
  <si>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</si>
  <si>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</si>
  <si>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</si>
  <si>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</si>
  <si>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</si>
  <si>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</si>
  <si>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</si>
  <si>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</si>
  <si>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</si>
  <si>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</si>
  <si>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</si>
  <si>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</si>
  <si>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</si>
  <si>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</si>
  <si>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</si>
  <si>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</si>
  <si>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</si>
  <si>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</si>
  <si>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</si>
  <si>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</si>
  <si>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</si>
  <si>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</si>
  <si>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</si>
  <si>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</si>
  <si>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</si>
  <si>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</si>
  <si>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</si>
  <si>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</si>
  <si>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</si>
  <si>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</si>
  <si>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</si>
  <si>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</si>
  <si>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</si>
  <si>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</si>
  <si>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</si>
  <si>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</si>
  <si>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</si>
  <si>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</si>
  <si>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</si>
  <si>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</si>
  <si>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</si>
  <si>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</si>
  <si>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</si>
  <si>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</si>
  <si>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</si>
  <si>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</si>
  <si>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</si>
  <si>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</si>
  <si>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</si>
  <si>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</si>
  <si>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</si>
  <si>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</si>
  <si>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</si>
  <si>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</si>
  <si>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</si>
  <si>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</si>
  <si>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</si>
  <si>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</si>
  <si>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</si>
  <si>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</si>
  <si>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</si>
  <si>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</si>
  <si>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</si>
  <si>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</si>
  <si>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</si>
  <si>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</si>
  <si>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</si>
  <si>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</si>
  <si>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</si>
  <si>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</si>
  <si>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</si>
  <si>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</si>
  <si>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Oborinska odvodnja-Manastir Krka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</si>
  <si>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</si>
  <si>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</si>
  <si>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</si>
  <si>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</si>
  <si>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</si>
  <si>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</si>
  <si>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</si>
  <si>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</si>
  <si>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</si>
  <si>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</si>
  <si>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</si>
  <si>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</si>
  <si>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</si>
  <si>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</si>
  <si>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</si>
  <si>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</si>
  <si>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</si>
  <si>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Rashodi i izdaci prema programskoj, ekonomskoj i funkcijskoj klasifikaciji raspoređuju se prema nositeljima i korisnicima u dijelu proračuna kako slijedi:</t>
  </si>
  <si>
    <t>Članak 5.</t>
  </si>
  <si>
    <t>Procjena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</si>
  <si>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</si>
  <si>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</si>
  <si>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</si>
  <si>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</si>
  <si>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</si>
  <si>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</si>
  <si>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</si>
  <si>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</si>
  <si>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</si>
  <si>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</si>
  <si>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</si>
  <si>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</si>
  <si>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</si>
  <si>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</si>
  <si>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</si>
  <si>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</si>
  <si>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</si>
  <si>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</si>
  <si>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</si>
  <si>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</si>
  <si>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</si>
  <si>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Ostali nespom.građ.obj. - lokve</t>
  </si>
  <si>
    <t>Ceste, želj. i sl. građ.objekti-Zvonimirova ulica</t>
  </si>
  <si>
    <t>2013.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</si>
  <si>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</si>
  <si>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</si>
  <si>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</si>
  <si>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</si>
  <si>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</si>
  <si>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</si>
  <si>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2014.</t>
  </si>
  <si>
    <t>2015.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</si>
  <si>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</si>
  <si>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</si>
  <si>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</si>
  <si>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</si>
  <si>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</si>
  <si>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</si>
  <si>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</si>
  <si>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</si>
  <si>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</si>
  <si>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</si>
  <si>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</si>
  <si>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</si>
  <si>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</si>
  <si>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</si>
  <si>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</si>
  <si>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</si>
  <si>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</si>
  <si>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</si>
  <si>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</si>
  <si>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</si>
  <si>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</si>
  <si>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</si>
  <si>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</si>
  <si>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</si>
  <si>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</si>
  <si>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</si>
  <si>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</si>
  <si>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</si>
  <si>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</si>
  <si>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</si>
  <si>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</si>
  <si>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</si>
  <si>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</si>
  <si>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</si>
  <si>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</si>
  <si>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</si>
  <si>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</si>
  <si>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T150002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</si>
  <si>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</si>
  <si>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</si>
  <si>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</si>
  <si>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</si>
  <si>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</si>
  <si>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</si>
  <si>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</si>
  <si>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</si>
  <si>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</si>
  <si>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</si>
  <si>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</si>
  <si>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</si>
  <si>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</si>
  <si>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</si>
  <si>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</si>
  <si>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</si>
  <si>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</si>
  <si>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</si>
  <si>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</si>
  <si>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</si>
  <si>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</si>
  <si>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</si>
  <si>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</si>
  <si>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</si>
  <si>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</si>
  <si>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</si>
  <si>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</si>
  <si>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</si>
  <si>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</si>
  <si>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</si>
  <si>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</si>
  <si>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</si>
  <si>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</si>
  <si>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</si>
  <si>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</si>
  <si>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</si>
  <si>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</si>
  <si>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</si>
  <si>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</si>
  <si>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</si>
  <si>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</si>
  <si>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</si>
  <si>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</si>
  <si>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</si>
  <si>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</si>
  <si>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</si>
  <si>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</si>
  <si>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</si>
  <si>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</si>
  <si>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</si>
  <si>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</si>
  <si>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</si>
  <si>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</si>
  <si>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</si>
  <si>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</si>
  <si>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</si>
  <si>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</si>
  <si>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</si>
  <si>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</si>
  <si>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</si>
  <si>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</si>
  <si>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</si>
  <si>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</si>
  <si>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</si>
  <si>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</si>
  <si>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</si>
  <si>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</si>
  <si>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</si>
  <si>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</si>
  <si>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</si>
  <si>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</si>
  <si>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</si>
  <si>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</si>
  <si>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</si>
  <si>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</si>
  <si>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</si>
  <si>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</si>
  <si>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</si>
  <si>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</si>
  <si>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</si>
  <si>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</si>
  <si>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</si>
  <si>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</si>
  <si>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</si>
  <si>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</si>
  <si>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</si>
  <si>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</si>
  <si>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</si>
  <si>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</si>
  <si>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</si>
  <si>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</si>
  <si>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</si>
  <si>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</si>
  <si>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</si>
  <si>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</si>
  <si>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</si>
  <si>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</si>
  <si>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</si>
  <si>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</si>
  <si>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</si>
  <si>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</si>
  <si>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</si>
  <si>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</si>
  <si>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</si>
  <si>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</si>
  <si>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</si>
  <si>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</si>
  <si>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</si>
  <si>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</si>
  <si>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</si>
  <si>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</si>
  <si>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</si>
  <si>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</si>
  <si>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</si>
  <si>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</si>
  <si>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</si>
  <si>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</si>
  <si>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</si>
  <si>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</si>
  <si>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</si>
  <si>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</si>
  <si>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</si>
  <si>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</si>
  <si>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</si>
  <si>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</si>
  <si>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</si>
  <si>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</si>
  <si>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</si>
  <si>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</si>
  <si>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</si>
  <si>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</si>
  <si>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</si>
  <si>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</si>
  <si>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</si>
  <si>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</si>
  <si>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</si>
  <si>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</si>
  <si>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</si>
  <si>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uređenje Trga P.Preradovića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</si>
  <si>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</si>
  <si>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</si>
  <si>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</si>
  <si>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</si>
  <si>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</si>
  <si>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</si>
  <si>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</si>
  <si>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</si>
  <si>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</si>
  <si>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</si>
  <si>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</si>
  <si>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</si>
  <si>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</si>
  <si>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</si>
  <si>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</si>
  <si>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</si>
  <si>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</si>
  <si>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</si>
  <si>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</si>
  <si>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</si>
  <si>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</si>
  <si>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PROGRAM 24</t>
  </si>
  <si>
    <t>A100241</t>
  </si>
  <si>
    <t xml:space="preserve">Tekuće donacije </t>
  </si>
  <si>
    <t>PROGRAM  25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</si>
  <si>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</si>
  <si>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</si>
  <si>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</si>
  <si>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</si>
  <si>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</si>
  <si>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</si>
  <si>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</si>
  <si>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</si>
  <si>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</si>
  <si>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</si>
  <si>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</si>
  <si>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PROGRAM 28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</si>
  <si>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</si>
  <si>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</si>
  <si>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</si>
  <si>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</si>
  <si>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</si>
  <si>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</si>
  <si>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</si>
  <si>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</si>
  <si>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2017</t>
  </si>
  <si>
    <t>URBROJ:2182/16-01-14-1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</si>
  <si>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</si>
  <si>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</si>
  <si>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</si>
  <si>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</si>
  <si>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</si>
  <si>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</si>
  <si>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</si>
  <si>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</si>
  <si>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</si>
  <si>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</si>
  <si>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</si>
  <si>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</si>
  <si>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</si>
  <si>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</si>
  <si>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</si>
  <si>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</si>
  <si>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</si>
  <si>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</si>
  <si>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</si>
  <si>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</si>
  <si>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</si>
  <si>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</si>
  <si>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</si>
  <si>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</si>
  <si>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</si>
  <si>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</si>
  <si>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</si>
  <si>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</si>
  <si>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</si>
  <si>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</si>
  <si>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</si>
  <si>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</si>
  <si>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</si>
  <si>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</si>
  <si>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PRORAČUN ZA 2015.GODINU I PROJEKCIJA PRORAČUNA ZA 2016. I 2017. GODINU</t>
  </si>
  <si>
    <t>I.</t>
  </si>
  <si>
    <t>OPĆI DIO</t>
  </si>
  <si>
    <t>Članak 1.</t>
  </si>
  <si>
    <t xml:space="preserve"> Plan</t>
  </si>
  <si>
    <t>Šifra izvora</t>
  </si>
  <si>
    <t>7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</si>
  <si>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</si>
  <si>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</si>
  <si>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</si>
  <si>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</si>
  <si>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</si>
  <si>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</si>
  <si>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</si>
  <si>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</si>
  <si>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</si>
  <si>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</si>
  <si>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</si>
  <si>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</si>
  <si>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</si>
  <si>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</si>
  <si>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</si>
  <si>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</si>
  <si>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</si>
  <si>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</si>
  <si>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</si>
  <si>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</si>
  <si>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</si>
  <si>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</si>
  <si>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</si>
  <si>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</si>
  <si>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</si>
  <si>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</si>
  <si>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</si>
  <si>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</si>
  <si>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</si>
  <si>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</si>
  <si>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</si>
  <si>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</si>
  <si>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</si>
  <si>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</si>
  <si>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</si>
  <si>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</si>
  <si>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</si>
  <si>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</si>
  <si>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</si>
  <si>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</si>
  <si>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</si>
  <si>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</si>
  <si>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</si>
  <si>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</si>
  <si>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</si>
  <si>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Donacije od pravnih i fiz.osoba izvan opće države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</si>
  <si>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</si>
  <si>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</si>
  <si>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</si>
  <si>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</si>
  <si>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</si>
  <si>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</si>
  <si>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</si>
  <si>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</si>
  <si>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</si>
  <si>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</si>
  <si>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</si>
  <si>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</si>
  <si>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</si>
  <si>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</si>
  <si>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</si>
  <si>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</si>
  <si>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</si>
  <si>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</si>
  <si>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</si>
  <si>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</si>
  <si>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</si>
  <si>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</si>
  <si>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</si>
  <si>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</si>
  <si>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</si>
  <si>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</si>
  <si>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</si>
  <si>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</si>
  <si>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</si>
  <si>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</si>
  <si>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</si>
  <si>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</si>
  <si>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</si>
  <si>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</si>
  <si>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</si>
  <si>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</si>
  <si>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</si>
  <si>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Donacije  -uključujući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</si>
  <si>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</si>
  <si>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</si>
  <si>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</si>
  <si>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</si>
  <si>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</si>
  <si>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</si>
  <si>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</si>
  <si>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</si>
  <si>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</si>
  <si>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</si>
  <si>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</si>
  <si>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</si>
  <si>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</si>
  <si>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</si>
  <si>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</si>
  <si>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</si>
  <si>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</si>
  <si>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</si>
  <si>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</si>
  <si>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</si>
  <si>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</si>
  <si>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Potpore iz proračuna-Min.za zaštitu okoliša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</si>
  <si>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</si>
  <si>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</si>
  <si>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</si>
  <si>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</si>
  <si>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</si>
  <si>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</si>
  <si>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</si>
  <si>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</si>
  <si>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</si>
  <si>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</si>
  <si>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prometnice 1000000</t>
  </si>
  <si>
    <t>fekalna fr.tuđmana</t>
  </si>
  <si>
    <t>moderniza hrv.branit.</t>
  </si>
  <si>
    <t>modern. N tesle</t>
  </si>
  <si>
    <t>lokva lalića</t>
  </si>
  <si>
    <t xml:space="preserve">vodovod manastir krka kistanje </t>
  </si>
  <si>
    <t>gl.projekt</t>
  </si>
  <si>
    <t>autokamp kistanje</t>
  </si>
  <si>
    <t>poduz.inkubator</t>
  </si>
  <si>
    <t>centar za posjetitelje</t>
  </si>
  <si>
    <t>MINT-izvori</t>
  </si>
  <si>
    <t>pročistač otp.voda</t>
  </si>
  <si>
    <t>reciklažno dvorište</t>
  </si>
  <si>
    <t>Fond-izvor</t>
  </si>
  <si>
    <t>vodovod reljići gradnja</t>
  </si>
  <si>
    <t>nerazvrstane ceste</t>
  </si>
  <si>
    <t>ŽUC izvor</t>
  </si>
  <si>
    <t>kolektor Hrv.branit.2016.</t>
  </si>
  <si>
    <t>star.dom-gl.priojekt</t>
  </si>
  <si>
    <t>ceste-odr. 300.000</t>
  </si>
  <si>
    <t>jr. 500.000+120.000</t>
  </si>
  <si>
    <t>klupe-10.000</t>
  </si>
  <si>
    <t>groblja i spomen-ploča 10.000</t>
  </si>
  <si>
    <t>pješ.prijelazi</t>
  </si>
  <si>
    <t>lkp</t>
  </si>
  <si>
    <t>as eko</t>
  </si>
  <si>
    <t>taložnik</t>
  </si>
  <si>
    <t>zeleni otoci</t>
  </si>
  <si>
    <t>macure-odlagalište</t>
  </si>
  <si>
    <t>divlja odlag.</t>
  </si>
  <si>
    <t>glomazni</t>
  </si>
  <si>
    <t>deratizacija</t>
  </si>
  <si>
    <t>kontejneri</t>
  </si>
  <si>
    <t>dvd</t>
  </si>
  <si>
    <t>HGSS</t>
  </si>
  <si>
    <t>geodet-kat</t>
  </si>
  <si>
    <t>mala škola</t>
  </si>
  <si>
    <t>pribor</t>
  </si>
  <si>
    <t>škola-toalet</t>
  </si>
  <si>
    <t>jed.pomoć</t>
  </si>
  <si>
    <t>pogrebni troš.</t>
  </si>
  <si>
    <t>novor.</t>
  </si>
  <si>
    <t>ogrjev</t>
  </si>
  <si>
    <t>hck</t>
  </si>
  <si>
    <t>branite</t>
  </si>
  <si>
    <t>hitna pomoć</t>
  </si>
  <si>
    <t>IPA</t>
  </si>
  <si>
    <t>ogi</t>
  </si>
  <si>
    <t>prij.učen.</t>
  </si>
  <si>
    <t>javni radovi</t>
  </si>
  <si>
    <t>predškola</t>
  </si>
  <si>
    <t>udruge</t>
  </si>
  <si>
    <t>vjerske zajednice</t>
  </si>
  <si>
    <t>Ostale intelektualne usluge-raspol. poljop.zemljištem</t>
  </si>
  <si>
    <t>Naknade - izbori za VSNM</t>
  </si>
  <si>
    <t>18.000 za toalete u OŠ</t>
  </si>
  <si>
    <t>Usluge tekućeg i inv.održavanja - groblja i spomen ploče</t>
  </si>
  <si>
    <t>Odvoz glomaznog otpada</t>
  </si>
  <si>
    <t>Naknade građanima i kućanstvima - pogrebni troškovi</t>
  </si>
  <si>
    <t>Prometnice u Novom naselju Kistanje 1</t>
  </si>
  <si>
    <t>Uređenje Centra za posjetitelje</t>
  </si>
  <si>
    <t>Fekalna kanalizacija - ul.dr. F.Tuđmana</t>
  </si>
  <si>
    <t>Izgradnja vodovoda - Reljići</t>
  </si>
  <si>
    <t>Poduzetnički inkubator</t>
  </si>
  <si>
    <t>Tekuće pomoći od ostalih subjekata-ŽUC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</si>
  <si>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</si>
  <si>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</si>
  <si>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</si>
  <si>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</si>
  <si>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</si>
  <si>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</si>
  <si>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</si>
  <si>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</si>
  <si>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</si>
  <si>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</si>
  <si>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</si>
  <si>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financiranja za 2015. godinu kako slijedi:</t>
  </si>
  <si>
    <t xml:space="preserve">Prihodi i rashodi te primici i izdaci po ekonomskoj klasifikaciji utvrđuju se u Računu prihoda i rashoda i Računu </t>
  </si>
  <si>
    <t xml:space="preserve">Proračun Općine Kistanje za 2015.godinu, u daljnjem tekstu: Proračun, sastoji se od </t>
  </si>
  <si>
    <t xml:space="preserve">Ceste - sanacija i moderniz.nerazavrstane ceste </t>
  </si>
  <si>
    <t>Na temelju članka 7. i članka 39. stavka 2. Zakona o proračunu ("Narodne novine",broj 87/08 i 136/12.), i članka  32. Statuta Općine Kistanje</t>
  </si>
  <si>
    <t xml:space="preserve">Usluge tekućeg i invest. održ. - ceste </t>
  </si>
  <si>
    <t>Ceste, želj. i sl. građ.objekti-Ulica Hrv. branitelja (nogostup)</t>
  </si>
  <si>
    <t>za razdoblje 2015.-2017.godina</t>
  </si>
  <si>
    <t>PROGRAM</t>
  </si>
  <si>
    <t>Ciljevi 
programa</t>
  </si>
  <si>
    <t>Plan
2015.</t>
  </si>
  <si>
    <t>MRRFEU</t>
  </si>
  <si>
    <t>Rashod.za nabavu neproizvedene dugotrajne
 imovine</t>
  </si>
  <si>
    <t>Izvedba nogostupa.</t>
  </si>
  <si>
    <t>Izvedba nogostupa</t>
  </si>
  <si>
    <t>Obnova i prenamjena starih kamenih zgrada za poslovne svrhe sa uređenjem trga P.Preradovića i Trga sv.Nikole .</t>
  </si>
  <si>
    <t>Izgradnja  prometnica u Novom naselju
"Kistanje 1".</t>
  </si>
  <si>
    <t>Dovršetak izgradnje
prometnica u novom naselju "Kistanje 1" II.-faza,
preostali dio-asfaltiranje kolovoza i izvedba nogostupa.</t>
  </si>
  <si>
    <t>Cesta-Ulica Hrvatskih branitelja
 (nogostup)</t>
  </si>
  <si>
    <t>Uređenje Centra za posjetitelje
 NP.Krka</t>
  </si>
  <si>
    <t>Sanacija i modernizacija nerazavrstanih cesta .</t>
  </si>
  <si>
    <t>Sanirati i modernizirati seoske nerazvrstane ceste prema odgovarajućoj planskoj dokumentaciji.</t>
  </si>
  <si>
    <t>Izgradnja Ruralnog poduzetničkog centra/inkubatora"Krka",Kistanje</t>
  </si>
  <si>
    <t>Modernizirati postojeći 
IMHOF taložnik u pročistač otpadnih voda za 2000 ES</t>
  </si>
  <si>
    <t>Fekalna kanalizacija -
 ul.dr. F.Tuđmana</t>
  </si>
  <si>
    <t>Cesta-Ulica Nikole Tesle 
(nogostup)</t>
  </si>
  <si>
    <t>Izvedba fekalne  kanalizacije .</t>
  </si>
  <si>
    <t>Izvedba mjesnog vodovoda 
za zaseok Reljići.</t>
  </si>
  <si>
    <t>Izgradnja građevine  poslovne namjene.</t>
  </si>
  <si>
    <t>Izgradnja pročistača otpadnih 
voda</t>
  </si>
  <si>
    <t>Građevinski radovi 
na uređenju lokve Lalića</t>
  </si>
  <si>
    <t>Prenamjena postojećeg 
dijela zgrade i dvorišta 
za autokamp odmorište</t>
  </si>
  <si>
    <t>Prenamjena dijela postojeće zgrade u vlasništvu Općine Kistanje-bivša Općinska uprava i dvorišta ispred te zgrade u ul.dr.F.Tuđmana 101,Kistanje.</t>
  </si>
  <si>
    <t>Općinsko vijeće Općine Kistanje</t>
  </si>
  <si>
    <t>Ovaj Proračun Općine Kistanje za 2015. godinu i Projekcije proračuna za 2016. i 2017.godinu stupa na snagu  prvog dana od dana objave u   "Službenom vjesniku Šibensko-kninske županije", a primjenjuje se od 01.siječnja 2015.</t>
  </si>
  <si>
    <t>KLASA: 400-06/14-01/4</t>
  </si>
  <si>
    <t>Kistanje , 18.prosinca 2014.g.</t>
  </si>
  <si>
    <t>KLASA:400-06/14-01/5</t>
  </si>
  <si>
    <t>("Službeni vjesnik Šibensko-kninske županije", broj 8/09,15/10 i 4/13), Općinsko vijeće Općine Kistanje, na svojoj 10. sjednici održanoj</t>
  </si>
  <si>
    <t>dana 18. prosinca 2014.g., donosi</t>
  </si>
  <si>
    <t>a primjenjuje se od 01.siječnja 2015.godine.</t>
  </si>
  <si>
    <t>Na temelju članka 39. Zakona o proračunu ("Narodne novine",broj 87/08,136/12,15/15) i članka 32. Statuta Općine Kistanje ("Službeni vjesnik Šibensko-kninske županije" br.8/09,15/10,4/13),Općinsko vijeće</t>
  </si>
  <si>
    <t>Općine Kistanje ,na ___.sjednici održanoj ___.___________ 2015.godine, donosi</t>
  </si>
  <si>
    <t>I.Izmjene i dopune Plana razvojnih programa Općine Kistanje</t>
  </si>
  <si>
    <t>I.Izmjene i dopune 2015.</t>
  </si>
  <si>
    <t>URBROJ:2182/16-01-15-1</t>
  </si>
  <si>
    <t>Kistanje,___.____________2015.</t>
  </si>
  <si>
    <t>Ciljana vrijednost 2015.</t>
  </si>
  <si>
    <t xml:space="preserve">Pokazatelj rezultata </t>
  </si>
  <si>
    <t>Nastavak 
aktivnosti</t>
  </si>
  <si>
    <t>317,25%
L=3.462 m</t>
  </si>
  <si>
    <t>N.P.KRKA</t>
  </si>
  <si>
    <t>OPĆINA KISTANJE</t>
  </si>
  <si>
    <t xml:space="preserve">
70%
L=592,27m 
kolovoza
i s nogostupima
na obje strane 
ulice</t>
  </si>
  <si>
    <t>100%
Završetak
aktivnosti</t>
  </si>
  <si>
    <t xml:space="preserve">114%
L=602m </t>
  </si>
  <si>
    <t>Sanacija precrpnice fekalne kanalizacije u novom naselju "Kistanje 1",Kistanje</t>
  </si>
  <si>
    <t xml:space="preserve">Nabava dvije pumpe,automatike  i drugog materijala radi zamjene starih i neispravnih pumpi u precrpnici fekalne kanalizacije. </t>
  </si>
  <si>
    <t xml:space="preserve">
100%
=2 pumpe +
ventili,vodilice,
automatika,građevinski radovi itd. </t>
  </si>
  <si>
    <t>Izvori financiranja</t>
  </si>
  <si>
    <t xml:space="preserve">Državni 
ured za obnovu i stambeno zbrinjavanje </t>
  </si>
  <si>
    <t xml:space="preserve">Prve izmjene i dopune Plan razvojnih programa za 2015.g. sastavni su dio I.izmjena i dopuna proračuna Općine Kistanje za 2015.godinu , a stupaju na snagu prvog dana </t>
  </si>
  <si>
    <t>nakon objave u "Službenom vjesniku Šibensko-kninske županije".</t>
  </si>
  <si>
    <t>Sanacija zida ograde lokve Lalića.</t>
  </si>
  <si>
    <t>Projektna dokumentacija vodovoda od Ul.N.Tesle do Manastira Krke</t>
  </si>
  <si>
    <t>Na dijelu lokacije uz postojeće odlagalište komunalnog otpada I.kategorije "Macure" izvesti reciklažno dvorište.
-izrada idejnog projekta/ promjene lokacije reciklažnog dvorišta  na odgovarajuću lokaciju.</t>
  </si>
  <si>
    <t>Izrada projektne dokumentacije</t>
  </si>
  <si>
    <t>Aktivnost
Projekt</t>
  </si>
  <si>
    <t>Završetak
aktivnosti
100%</t>
  </si>
  <si>
    <t>ŠIBENSKO-KNINSKA ŽUPANIJA</t>
  </si>
  <si>
    <t>Ukupna vrijednost (10+11+12+13+14)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</si>
</sst>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0.0%"/>
    <numFmt numFmtId="173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7" borderId="10" xfId="0" applyNumberFormat="1" applyFont="1" applyFill="1" applyBorder="1" applyAlignment="1" applyProtection="1">
      <alignment/>
      <protection locked="0"/>
    </xf>
    <xf numFmtId="0" fontId="28" fillId="7" borderId="1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7" borderId="13" xfId="0" applyNumberFormat="1" applyFont="1" applyFill="1" applyBorder="1" applyAlignment="1" applyProtection="1">
      <alignment/>
      <protection locked="0"/>
    </xf>
    <xf numFmtId="0" fontId="28" fillId="7" borderId="13" xfId="0" applyFont="1" applyFill="1" applyBorder="1" applyAlignment="1" applyProtection="1">
      <alignment/>
      <protection locked="0"/>
    </xf>
    <xf numFmtId="16" fontId="28" fillId="7" borderId="13" xfId="53" applyNumberFormat="1" applyFont="1" applyFill="1" applyBorder="1" applyAlignment="1" applyProtection="1">
      <alignment/>
      <protection locked="0"/>
    </xf>
    <xf numFmtId="49" fontId="28" fillId="7" borderId="13" xfId="53" applyNumberFormat="1" applyFont="1" applyFill="1" applyBorder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7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9" fontId="32" fillId="0" borderId="0" xfId="0" applyNumberFormat="1" applyFont="1" applyFill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22" borderId="10" xfId="0" applyNumberFormat="1" applyFont="1" applyFill="1" applyBorder="1" applyAlignment="1">
      <alignment/>
    </xf>
    <xf numFmtId="16" fontId="21" fillId="22" borderId="15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6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7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7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1" fillId="22" borderId="10" xfId="0" applyNumberFormat="1" applyFont="1" applyFill="1" applyBorder="1" applyAlignment="1" applyProtection="1">
      <alignment horizontal="center"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9" borderId="0" xfId="0" applyNumberFormat="1" applyFont="1" applyFill="1" applyAlignment="1" applyProtection="1">
      <alignment/>
      <protection locked="0"/>
    </xf>
    <xf numFmtId="3" fontId="29" fillId="7" borderId="10" xfId="0" applyNumberFormat="1" applyFont="1" applyFill="1" applyBorder="1" applyAlignment="1" applyProtection="1">
      <alignment/>
      <protection locked="0"/>
    </xf>
    <xf numFmtId="3" fontId="29" fillId="7" borderId="13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wrapText="1"/>
      <protection locked="0"/>
    </xf>
    <xf numFmtId="1" fontId="21" fillId="22" borderId="1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22" borderId="10" xfId="0" applyNumberFormat="1" applyFont="1" applyFill="1" applyBorder="1" applyAlignment="1">
      <alignment wrapText="1"/>
    </xf>
    <xf numFmtId="1" fontId="22" fillId="22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5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23" fillId="7" borderId="10" xfId="0" applyFont="1" applyFill="1" applyBorder="1" applyAlignment="1" applyProtection="1">
      <alignment/>
      <protection locked="0"/>
    </xf>
    <xf numFmtId="0" fontId="23" fillId="7" borderId="13" xfId="0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49" fontId="23" fillId="0" borderId="10" xfId="0" applyNumberFormat="1" applyFont="1" applyFill="1" applyBorder="1" applyAlignment="1" applyProtection="1">
      <alignment horizontal="center" wrapText="1"/>
      <protection locked="0"/>
    </xf>
    <xf numFmtId="9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3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horizontal="left" wrapText="1"/>
    </xf>
    <xf numFmtId="0" fontId="32" fillId="0" borderId="13" xfId="0" applyFont="1" applyBorder="1" applyAlignment="1">
      <alignment/>
    </xf>
    <xf numFmtId="3" fontId="32" fillId="0" borderId="13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32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0" fillId="25" borderId="0" xfId="0" applyFill="1" applyAlignment="1">
      <alignment/>
    </xf>
    <xf numFmtId="0" fontId="0" fillId="6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39" fillId="24" borderId="0" xfId="0" applyFont="1" applyFill="1" applyAlignment="1">
      <alignment/>
    </xf>
    <xf numFmtId="3" fontId="39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32" fillId="25" borderId="10" xfId="0" applyFont="1" applyFill="1" applyBorder="1" applyAlignment="1">
      <alignment wrapText="1"/>
    </xf>
    <xf numFmtId="0" fontId="32" fillId="6" borderId="10" xfId="0" applyFont="1" applyFill="1" applyBorder="1" applyAlignment="1">
      <alignment wrapText="1"/>
    </xf>
    <xf numFmtId="0" fontId="32" fillId="7" borderId="10" xfId="0" applyFont="1" applyFill="1" applyBorder="1" applyAlignment="1">
      <alignment wrapText="1"/>
    </xf>
    <xf numFmtId="0" fontId="0" fillId="24" borderId="11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3" fontId="32" fillId="0" borderId="10" xfId="0" applyNumberFormat="1" applyFont="1" applyBorder="1" applyAlignment="1">
      <alignment wrapText="1"/>
    </xf>
    <xf numFmtId="0" fontId="32" fillId="5" borderId="10" xfId="0" applyFont="1" applyFill="1" applyBorder="1" applyAlignment="1">
      <alignment wrapText="1"/>
    </xf>
    <xf numFmtId="0" fontId="32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3" fontId="32" fillId="0" borderId="13" xfId="0" applyNumberFormat="1" applyFont="1" applyBorder="1" applyAlignment="1">
      <alignment wrapText="1"/>
    </xf>
    <xf numFmtId="4" fontId="32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4" fontId="31" fillId="0" borderId="10" xfId="0" applyNumberFormat="1" applyFont="1" applyBorder="1" applyAlignment="1">
      <alignment/>
    </xf>
    <xf numFmtId="4" fontId="31" fillId="25" borderId="10" xfId="0" applyNumberFormat="1" applyFont="1" applyFill="1" applyBorder="1" applyAlignment="1">
      <alignment/>
    </xf>
    <xf numFmtId="4" fontId="31" fillId="27" borderId="10" xfId="0" applyNumberFormat="1" applyFont="1" applyFill="1" applyBorder="1" applyAlignment="1">
      <alignment/>
    </xf>
    <xf numFmtId="4" fontId="31" fillId="7" borderId="10" xfId="0" applyNumberFormat="1" applyFont="1" applyFill="1" applyBorder="1" applyAlignment="1">
      <alignment/>
    </xf>
    <xf numFmtId="4" fontId="31" fillId="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4" fontId="32" fillId="25" borderId="10" xfId="0" applyNumberFormat="1" applyFont="1" applyFill="1" applyBorder="1" applyAlignment="1">
      <alignment/>
    </xf>
    <xf numFmtId="4" fontId="32" fillId="6" borderId="10" xfId="0" applyNumberFormat="1" applyFont="1" applyFill="1" applyBorder="1" applyAlignment="1">
      <alignment/>
    </xf>
    <xf numFmtId="4" fontId="32" fillId="7" borderId="10" xfId="0" applyNumberFormat="1" applyFont="1" applyFill="1" applyBorder="1" applyAlignment="1">
      <alignment/>
    </xf>
    <xf numFmtId="4" fontId="32" fillId="5" borderId="10" xfId="0" applyNumberFormat="1" applyFont="1" applyFill="1" applyBorder="1" applyAlignment="1">
      <alignment/>
    </xf>
    <xf numFmtId="4" fontId="32" fillId="0" borderId="13" xfId="0" applyNumberFormat="1" applyFont="1" applyBorder="1" applyAlignment="1">
      <alignment/>
    </xf>
    <xf numFmtId="4" fontId="32" fillId="25" borderId="13" xfId="0" applyNumberFormat="1" applyFont="1" applyFill="1" applyBorder="1" applyAlignment="1">
      <alignment/>
    </xf>
    <xf numFmtId="4" fontId="32" fillId="6" borderId="13" xfId="0" applyNumberFormat="1" applyFont="1" applyFill="1" applyBorder="1" applyAlignment="1">
      <alignment/>
    </xf>
    <xf numFmtId="4" fontId="32" fillId="7" borderId="13" xfId="0" applyNumberFormat="1" applyFont="1" applyFill="1" applyBorder="1" applyAlignment="1">
      <alignment/>
    </xf>
    <xf numFmtId="4" fontId="31" fillId="6" borderId="10" xfId="0" applyNumberFormat="1" applyFont="1" applyFill="1" applyBorder="1" applyAlignment="1">
      <alignment/>
    </xf>
    <xf numFmtId="4" fontId="31" fillId="5" borderId="10" xfId="0" applyNumberFormat="1" applyFont="1" applyFill="1" applyBorder="1" applyAlignment="1">
      <alignment/>
    </xf>
    <xf numFmtId="4" fontId="23" fillId="0" borderId="11" xfId="0" applyNumberFormat="1" applyFont="1" applyBorder="1" applyAlignment="1">
      <alignment wrapText="1"/>
    </xf>
    <xf numFmtId="4" fontId="32" fillId="0" borderId="11" xfId="0" applyNumberFormat="1" applyFont="1" applyBorder="1" applyAlignment="1">
      <alignment wrapText="1"/>
    </xf>
    <xf numFmtId="4" fontId="32" fillId="0" borderId="11" xfId="0" applyNumberFormat="1" applyFont="1" applyBorder="1" applyAlignment="1">
      <alignment wrapText="1"/>
    </xf>
    <xf numFmtId="4" fontId="32" fillId="0" borderId="14" xfId="0" applyNumberFormat="1" applyFont="1" applyBorder="1" applyAlignment="1">
      <alignment wrapText="1"/>
    </xf>
    <xf numFmtId="4" fontId="32" fillId="0" borderId="14" xfId="0" applyNumberFormat="1" applyFont="1" applyBorder="1" applyAlignment="1">
      <alignment wrapText="1"/>
    </xf>
    <xf numFmtId="10" fontId="23" fillId="0" borderId="10" xfId="53" applyNumberFormat="1" applyFont="1" applyBorder="1" applyAlignment="1">
      <alignment/>
    </xf>
    <xf numFmtId="4" fontId="32" fillId="0" borderId="10" xfId="53" applyNumberFormat="1" applyFont="1" applyBorder="1" applyAlignment="1">
      <alignment wrapText="1"/>
    </xf>
    <xf numFmtId="4" fontId="32" fillId="0" borderId="10" xfId="0" applyNumberFormat="1" applyFont="1" applyBorder="1" applyAlignment="1">
      <alignment wrapText="1"/>
    </xf>
    <xf numFmtId="4" fontId="32" fillId="0" borderId="10" xfId="0" applyNumberFormat="1" applyFont="1" applyBorder="1" applyAlignment="1">
      <alignment wrapText="1"/>
    </xf>
    <xf numFmtId="4" fontId="32" fillId="0" borderId="13" xfId="0" applyNumberFormat="1" applyFon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4" fontId="32" fillId="0" borderId="11" xfId="53" applyNumberFormat="1" applyFont="1" applyBorder="1" applyAlignment="1">
      <alignment horizontal="left" wrapText="1"/>
    </xf>
    <xf numFmtId="0" fontId="32" fillId="3" borderId="10" xfId="0" applyFont="1" applyFill="1" applyBorder="1" applyAlignment="1">
      <alignment wrapText="1"/>
    </xf>
    <xf numFmtId="4" fontId="31" fillId="3" borderId="10" xfId="0" applyNumberFormat="1" applyFont="1" applyFill="1" applyBorder="1" applyAlignment="1">
      <alignment/>
    </xf>
    <xf numFmtId="4" fontId="32" fillId="3" borderId="10" xfId="0" applyNumberFormat="1" applyFont="1" applyFill="1" applyBorder="1" applyAlignment="1">
      <alignment/>
    </xf>
    <xf numFmtId="4" fontId="32" fillId="3" borderId="13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24" borderId="10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27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31" fillId="0" borderId="11" xfId="0" applyFont="1" applyBorder="1" applyAlignment="1" applyProtection="1">
      <alignment horizontal="right" wrapText="1"/>
      <protection locked="0"/>
    </xf>
    <xf numFmtId="0" fontId="0" fillId="0" borderId="27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27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0" fillId="2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32" fillId="0" borderId="27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2" fillId="0" borderId="12" xfId="0" applyFont="1" applyBorder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7"/>
  <sheetViews>
    <sheetView zoomScalePageLayoutView="0" workbookViewId="0" topLeftCell="A4">
      <selection activeCell="N9" sqref="N9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3" max="13" width="9.421875" style="228" customWidth="1"/>
    <col min="14" max="14" width="11.57421875" style="229" customWidth="1"/>
    <col min="15" max="15" width="11.140625" style="307" customWidth="1"/>
    <col min="16" max="16" width="9.421875" style="231" customWidth="1"/>
    <col min="17" max="17" width="9.8515625" style="232" customWidth="1"/>
  </cols>
  <sheetData>
    <row r="2" spans="1:16" ht="14.25">
      <c r="A2" t="s">
        <v>643</v>
      </c>
      <c r="N2" s="233"/>
      <c r="O2" s="368"/>
      <c r="P2" s="232"/>
    </row>
    <row r="3" spans="1:16" ht="14.25">
      <c r="A3" s="234" t="s">
        <v>677</v>
      </c>
      <c r="B3" s="234"/>
      <c r="C3" s="234"/>
      <c r="D3" s="234"/>
      <c r="N3" s="233"/>
      <c r="O3" s="368"/>
      <c r="P3" s="232"/>
    </row>
    <row r="4" spans="1:16" ht="14.25">
      <c r="A4" s="234" t="s">
        <v>678</v>
      </c>
      <c r="B4" s="234"/>
      <c r="C4" s="234"/>
      <c r="D4" s="234"/>
      <c r="N4" s="233"/>
      <c r="O4" s="368"/>
      <c r="P4" s="232"/>
    </row>
    <row r="5" spans="14:16" ht="14.25">
      <c r="N5" s="233"/>
      <c r="O5" s="368"/>
      <c r="P5" s="232"/>
    </row>
    <row r="6" spans="1:17" ht="15.75">
      <c r="A6" s="508" t="s">
        <v>440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spans="1:17" ht="15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235"/>
      <c r="O7" s="369"/>
      <c r="P7" s="237"/>
      <c r="Q7" s="237"/>
    </row>
    <row r="8" spans="1:17" s="234" customFormat="1" ht="12.75">
      <c r="A8" s="238" t="s">
        <v>441</v>
      </c>
      <c r="B8" s="238"/>
      <c r="C8" s="238"/>
      <c r="D8" s="238"/>
      <c r="E8" s="238" t="s">
        <v>442</v>
      </c>
      <c r="F8" s="238"/>
      <c r="G8" s="238"/>
      <c r="H8" s="238"/>
      <c r="I8" s="238"/>
      <c r="J8" s="238"/>
      <c r="K8" s="238"/>
      <c r="L8" s="238" t="s">
        <v>443</v>
      </c>
      <c r="M8" s="239"/>
      <c r="N8" s="238"/>
      <c r="O8" s="369"/>
      <c r="P8" s="240"/>
      <c r="Q8" s="240"/>
    </row>
    <row r="9" spans="1:17" s="234" customFormat="1" ht="12.7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238"/>
      <c r="O9" s="369"/>
      <c r="P9" s="240"/>
      <c r="Q9" s="240"/>
    </row>
    <row r="10" spans="1:17" s="234" customFormat="1" ht="15" customHeight="1">
      <c r="A10" s="509" t="s">
        <v>641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</row>
    <row r="12" spans="1:17" ht="12.75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3" t="s">
        <v>0</v>
      </c>
      <c r="L12" s="243" t="s">
        <v>444</v>
      </c>
      <c r="M12" s="243" t="s">
        <v>163</v>
      </c>
      <c r="N12" s="244" t="s">
        <v>2</v>
      </c>
      <c r="O12" s="370" t="s">
        <v>1</v>
      </c>
      <c r="P12" s="244" t="s">
        <v>2</v>
      </c>
      <c r="Q12" s="243" t="s">
        <v>2</v>
      </c>
    </row>
    <row r="13" spans="1:17" ht="12.75">
      <c r="A13" s="241"/>
      <c r="B13" s="242"/>
      <c r="C13" s="242"/>
      <c r="D13" s="242"/>
      <c r="E13" s="242"/>
      <c r="F13" s="242"/>
      <c r="G13" s="242"/>
      <c r="H13" s="242"/>
      <c r="I13" s="242"/>
      <c r="J13" s="242"/>
      <c r="K13" s="245" t="s">
        <v>173</v>
      </c>
      <c r="L13" s="243" t="s">
        <v>180</v>
      </c>
      <c r="M13" s="245" t="s">
        <v>180</v>
      </c>
      <c r="N13" s="246" t="s">
        <v>181</v>
      </c>
      <c r="O13" s="371" t="s">
        <v>181</v>
      </c>
      <c r="P13" s="247" t="s">
        <v>211</v>
      </c>
      <c r="Q13" s="248" t="s">
        <v>252</v>
      </c>
    </row>
    <row r="14" spans="1:17" ht="12.75">
      <c r="A14" s="249" t="s">
        <v>445</v>
      </c>
      <c r="B14" s="249"/>
      <c r="C14" s="249"/>
      <c r="D14" s="249"/>
      <c r="E14" s="249"/>
      <c r="F14" s="249"/>
      <c r="G14" s="249"/>
      <c r="H14" s="242"/>
      <c r="I14" s="242"/>
      <c r="J14" s="242"/>
      <c r="K14" s="243">
        <v>1</v>
      </c>
      <c r="L14" s="243">
        <v>2</v>
      </c>
      <c r="M14" s="243">
        <v>3</v>
      </c>
      <c r="N14" s="244">
        <v>4</v>
      </c>
      <c r="O14" s="372">
        <v>5</v>
      </c>
      <c r="P14" s="244">
        <v>6</v>
      </c>
      <c r="Q14" s="250" t="s">
        <v>446</v>
      </c>
    </row>
    <row r="15" spans="1:17" ht="12.75">
      <c r="A15" s="249">
        <v>1</v>
      </c>
      <c r="B15" s="249">
        <v>2</v>
      </c>
      <c r="C15" s="249">
        <v>3</v>
      </c>
      <c r="D15" s="249">
        <v>4</v>
      </c>
      <c r="E15" s="249">
        <v>5</v>
      </c>
      <c r="F15" s="249">
        <v>6</v>
      </c>
      <c r="G15" s="249">
        <v>7</v>
      </c>
      <c r="H15" s="242"/>
      <c r="I15" s="242"/>
      <c r="J15" s="242"/>
      <c r="K15" s="251"/>
      <c r="L15" s="251"/>
      <c r="M15" s="251"/>
      <c r="N15" s="252"/>
      <c r="O15" s="373"/>
      <c r="P15" s="252"/>
      <c r="Q15" s="253"/>
    </row>
    <row r="16" spans="1:17" ht="12.75">
      <c r="A16" s="254"/>
      <c r="B16" s="254"/>
      <c r="C16" s="254"/>
      <c r="D16" s="254"/>
      <c r="E16" s="254"/>
      <c r="F16" s="254"/>
      <c r="G16" s="254"/>
      <c r="H16" s="255" t="s">
        <v>447</v>
      </c>
      <c r="I16" s="255"/>
      <c r="J16" s="255"/>
      <c r="K16" s="255"/>
      <c r="L16" s="255"/>
      <c r="M16" s="255"/>
      <c r="N16" s="256"/>
      <c r="O16" s="374"/>
      <c r="P16" s="256"/>
      <c r="Q16" s="257"/>
    </row>
    <row r="17" spans="1:17" s="232" customFormat="1" ht="12.75">
      <c r="A17" s="258"/>
      <c r="B17" s="258"/>
      <c r="C17" s="258"/>
      <c r="D17" s="258"/>
      <c r="E17" s="258"/>
      <c r="F17" s="258"/>
      <c r="G17" s="258"/>
      <c r="H17" s="259" t="s">
        <v>550</v>
      </c>
      <c r="I17" s="260"/>
      <c r="J17" s="261"/>
      <c r="K17" s="262">
        <f aca="true" t="shared" si="0" ref="K17:Q17">K18+K19</f>
        <v>6897410</v>
      </c>
      <c r="L17" s="262">
        <f t="shared" si="0"/>
        <v>9275100</v>
      </c>
      <c r="M17" s="262">
        <f t="shared" si="0"/>
        <v>6455163</v>
      </c>
      <c r="N17" s="262">
        <f t="shared" si="0"/>
        <v>8826500</v>
      </c>
      <c r="O17" s="294">
        <f t="shared" si="0"/>
        <v>16274700</v>
      </c>
      <c r="P17" s="262">
        <f t="shared" si="0"/>
        <v>20402700</v>
      </c>
      <c r="Q17" s="262">
        <f t="shared" si="0"/>
        <v>16412700</v>
      </c>
    </row>
    <row r="18" spans="1:17" ht="12.75">
      <c r="A18" s="249"/>
      <c r="B18" s="249"/>
      <c r="C18" s="249"/>
      <c r="D18" s="249"/>
      <c r="E18" s="249"/>
      <c r="F18" s="249"/>
      <c r="G18" s="249"/>
      <c r="H18" s="263" t="s">
        <v>448</v>
      </c>
      <c r="I18" s="264"/>
      <c r="J18" s="265"/>
      <c r="K18" s="266">
        <f aca="true" t="shared" si="1" ref="K18:Q18">K51</f>
        <v>6895331</v>
      </c>
      <c r="L18" s="266">
        <f t="shared" si="1"/>
        <v>9245100</v>
      </c>
      <c r="M18" s="266">
        <f t="shared" si="1"/>
        <v>6445163</v>
      </c>
      <c r="N18" s="266">
        <f t="shared" si="1"/>
        <v>8796500</v>
      </c>
      <c r="O18" s="294">
        <f t="shared" si="1"/>
        <v>16264700</v>
      </c>
      <c r="P18" s="267">
        <f t="shared" si="1"/>
        <v>20382700</v>
      </c>
      <c r="Q18" s="267">
        <f t="shared" si="1"/>
        <v>16387700</v>
      </c>
    </row>
    <row r="19" spans="1:17" ht="12.75">
      <c r="A19" s="249"/>
      <c r="B19" s="249"/>
      <c r="C19" s="249"/>
      <c r="D19" s="249"/>
      <c r="E19" s="249"/>
      <c r="F19" s="249"/>
      <c r="G19" s="249"/>
      <c r="H19" s="263" t="s">
        <v>449</v>
      </c>
      <c r="I19" s="263"/>
      <c r="J19" s="263"/>
      <c r="K19" s="266">
        <f aca="true" t="shared" si="2" ref="K19:Q19">K84</f>
        <v>2079</v>
      </c>
      <c r="L19" s="266">
        <f t="shared" si="2"/>
        <v>30000</v>
      </c>
      <c r="M19" s="266">
        <f t="shared" si="2"/>
        <v>10000</v>
      </c>
      <c r="N19" s="266">
        <f t="shared" si="2"/>
        <v>30000</v>
      </c>
      <c r="O19" s="294">
        <f t="shared" si="2"/>
        <v>10000</v>
      </c>
      <c r="P19" s="267">
        <f t="shared" si="2"/>
        <v>20000</v>
      </c>
      <c r="Q19" s="267">
        <f t="shared" si="2"/>
        <v>25000</v>
      </c>
    </row>
    <row r="20" spans="1:17" ht="12.75">
      <c r="A20" s="249"/>
      <c r="B20" s="249"/>
      <c r="C20" s="249"/>
      <c r="D20" s="249"/>
      <c r="E20" s="249"/>
      <c r="F20" s="249"/>
      <c r="G20" s="249"/>
      <c r="H20" s="263" t="s">
        <v>3</v>
      </c>
      <c r="I20" s="263"/>
      <c r="J20" s="263"/>
      <c r="K20" s="266">
        <f aca="true" t="shared" si="3" ref="K20:Q20">K89</f>
        <v>6955171</v>
      </c>
      <c r="L20" s="266">
        <f t="shared" si="3"/>
        <v>7539350</v>
      </c>
      <c r="M20" s="266">
        <f t="shared" si="3"/>
        <v>5988415</v>
      </c>
      <c r="N20" s="266">
        <f t="shared" si="3"/>
        <v>6133400</v>
      </c>
      <c r="O20" s="294">
        <f t="shared" si="3"/>
        <v>5481750</v>
      </c>
      <c r="P20" s="267">
        <f t="shared" si="3"/>
        <v>4592100</v>
      </c>
      <c r="Q20" s="267">
        <f t="shared" si="3"/>
        <v>4695000</v>
      </c>
    </row>
    <row r="21" spans="1:17" ht="12.75">
      <c r="A21" s="249"/>
      <c r="B21" s="249"/>
      <c r="C21" s="249"/>
      <c r="D21" s="249"/>
      <c r="E21" s="249"/>
      <c r="F21" s="249"/>
      <c r="G21" s="249"/>
      <c r="H21" s="263" t="s">
        <v>4</v>
      </c>
      <c r="I21" s="263"/>
      <c r="J21" s="263"/>
      <c r="K21" s="266">
        <f aca="true" t="shared" si="4" ref="K21:Q21">K115</f>
        <v>371574</v>
      </c>
      <c r="L21" s="266">
        <f t="shared" si="4"/>
        <v>1723600</v>
      </c>
      <c r="M21" s="266">
        <f t="shared" si="4"/>
        <v>1222590</v>
      </c>
      <c r="N21" s="266">
        <f t="shared" si="4"/>
        <v>2931500</v>
      </c>
      <c r="O21" s="294">
        <f t="shared" si="4"/>
        <v>10904500</v>
      </c>
      <c r="P21" s="267">
        <f t="shared" si="4"/>
        <v>16349500</v>
      </c>
      <c r="Q21" s="267">
        <f t="shared" si="4"/>
        <v>11034000</v>
      </c>
    </row>
    <row r="22" spans="1:17" ht="12.75">
      <c r="A22" s="249"/>
      <c r="B22" s="249"/>
      <c r="C22" s="249"/>
      <c r="D22" s="249"/>
      <c r="E22" s="249"/>
      <c r="F22" s="249"/>
      <c r="G22" s="249"/>
      <c r="H22" s="263" t="s">
        <v>548</v>
      </c>
      <c r="I22" s="264"/>
      <c r="J22" s="265"/>
      <c r="K22" s="266">
        <f aca="true" t="shared" si="5" ref="K22:Q22">K130</f>
        <v>20000</v>
      </c>
      <c r="L22" s="266">
        <f t="shared" si="5"/>
        <v>0</v>
      </c>
      <c r="M22" s="266">
        <f t="shared" si="5"/>
        <v>0</v>
      </c>
      <c r="N22" s="266">
        <f t="shared" si="5"/>
        <v>0</v>
      </c>
      <c r="O22" s="294">
        <f t="shared" si="5"/>
        <v>0</v>
      </c>
      <c r="P22" s="267">
        <f t="shared" si="5"/>
        <v>0</v>
      </c>
      <c r="Q22" s="267">
        <f t="shared" si="5"/>
        <v>0</v>
      </c>
    </row>
    <row r="23" spans="1:17" ht="12.75">
      <c r="A23" s="249"/>
      <c r="B23" s="249"/>
      <c r="C23" s="249"/>
      <c r="D23" s="249"/>
      <c r="E23" s="249"/>
      <c r="F23" s="249"/>
      <c r="G23" s="249"/>
      <c r="H23" s="268" t="s">
        <v>549</v>
      </c>
      <c r="I23" s="269"/>
      <c r="J23" s="270"/>
      <c r="K23" s="271">
        <f aca="true" t="shared" si="6" ref="K23:Q23">K20+K21+K22</f>
        <v>7346745</v>
      </c>
      <c r="L23" s="271">
        <f t="shared" si="6"/>
        <v>9262950</v>
      </c>
      <c r="M23" s="271">
        <f t="shared" si="6"/>
        <v>7211005</v>
      </c>
      <c r="N23" s="271">
        <f t="shared" si="6"/>
        <v>9064900</v>
      </c>
      <c r="O23" s="294">
        <f t="shared" si="6"/>
        <v>16386250</v>
      </c>
      <c r="P23" s="262">
        <f t="shared" si="6"/>
        <v>20941600</v>
      </c>
      <c r="Q23" s="262">
        <f t="shared" si="6"/>
        <v>15729000</v>
      </c>
    </row>
    <row r="24" spans="1:17" ht="12.75">
      <c r="A24" s="249"/>
      <c r="B24" s="249"/>
      <c r="C24" s="249"/>
      <c r="D24" s="249"/>
      <c r="E24" s="249"/>
      <c r="F24" s="249"/>
      <c r="G24" s="249"/>
      <c r="H24" s="263" t="s">
        <v>450</v>
      </c>
      <c r="I24" s="264"/>
      <c r="J24" s="265"/>
      <c r="K24" s="266">
        <f>K17-K23</f>
        <v>-449335</v>
      </c>
      <c r="L24" s="266">
        <f aca="true" t="shared" si="7" ref="L24:Q24">L17-L23</f>
        <v>12150</v>
      </c>
      <c r="M24" s="266">
        <f t="shared" si="7"/>
        <v>-755842</v>
      </c>
      <c r="N24" s="266">
        <f t="shared" si="7"/>
        <v>-238400</v>
      </c>
      <c r="O24" s="375">
        <f t="shared" si="7"/>
        <v>-111550</v>
      </c>
      <c r="P24" s="266">
        <f t="shared" si="7"/>
        <v>-538900</v>
      </c>
      <c r="Q24" s="266">
        <f t="shared" si="7"/>
        <v>683700</v>
      </c>
    </row>
    <row r="25" spans="1:16" ht="12.7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72"/>
      <c r="L25" s="272"/>
      <c r="M25" s="272"/>
      <c r="N25" s="272"/>
      <c r="P25" s="273"/>
    </row>
    <row r="26" spans="1:17" ht="12.75">
      <c r="A26" s="254"/>
      <c r="B26" s="254"/>
      <c r="C26" s="254"/>
      <c r="D26" s="254"/>
      <c r="E26" s="254"/>
      <c r="F26" s="254"/>
      <c r="G26" s="254"/>
      <c r="H26" s="255" t="s">
        <v>451</v>
      </c>
      <c r="I26" s="255"/>
      <c r="J26" s="255"/>
      <c r="K26" s="256"/>
      <c r="L26" s="256"/>
      <c r="M26" s="256"/>
      <c r="N26" s="256"/>
      <c r="O26" s="374"/>
      <c r="P26" s="256"/>
      <c r="Q26" s="257"/>
    </row>
    <row r="27" spans="1:17" ht="12.75">
      <c r="A27" s="249"/>
      <c r="B27" s="249"/>
      <c r="C27" s="249"/>
      <c r="D27" s="249"/>
      <c r="E27" s="249"/>
      <c r="F27" s="249"/>
      <c r="G27" s="249"/>
      <c r="H27" s="263" t="s">
        <v>452</v>
      </c>
      <c r="I27" s="263"/>
      <c r="J27" s="263"/>
      <c r="K27" s="266"/>
      <c r="L27" s="266"/>
      <c r="M27" s="266"/>
      <c r="N27" s="266"/>
      <c r="O27" s="294"/>
      <c r="P27" s="267"/>
      <c r="Q27" s="267"/>
    </row>
    <row r="28" spans="1:17" ht="12.75">
      <c r="A28" s="249"/>
      <c r="B28" s="249"/>
      <c r="C28" s="249"/>
      <c r="D28" s="249"/>
      <c r="E28" s="249"/>
      <c r="F28" s="249"/>
      <c r="G28" s="249"/>
      <c r="H28" s="263" t="s">
        <v>453</v>
      </c>
      <c r="I28" s="263"/>
      <c r="J28" s="263"/>
      <c r="K28" s="266"/>
      <c r="L28" s="266"/>
      <c r="M28" s="266"/>
      <c r="N28" s="266"/>
      <c r="O28" s="294"/>
      <c r="P28" s="267"/>
      <c r="Q28" s="267"/>
    </row>
    <row r="29" spans="1:17" ht="12.75">
      <c r="A29" s="249"/>
      <c r="B29" s="249"/>
      <c r="C29" s="249"/>
      <c r="D29" s="249"/>
      <c r="E29" s="249"/>
      <c r="F29" s="249"/>
      <c r="G29" s="249"/>
      <c r="H29" s="263" t="s">
        <v>454</v>
      </c>
      <c r="I29" s="263"/>
      <c r="J29" s="263"/>
      <c r="K29" s="266"/>
      <c r="L29" s="266"/>
      <c r="M29" s="266"/>
      <c r="N29" s="266"/>
      <c r="O29" s="294"/>
      <c r="P29" s="267"/>
      <c r="Q29" s="267"/>
    </row>
    <row r="30" spans="1:16" ht="12.7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72"/>
      <c r="L30" s="272"/>
      <c r="M30" s="272"/>
      <c r="N30" s="272"/>
      <c r="P30" s="273"/>
    </row>
    <row r="31" spans="1:17" ht="12.75">
      <c r="A31" s="254"/>
      <c r="B31" s="254"/>
      <c r="C31" s="254"/>
      <c r="D31" s="254"/>
      <c r="E31" s="254"/>
      <c r="F31" s="254"/>
      <c r="G31" s="254"/>
      <c r="H31" s="255" t="s">
        <v>455</v>
      </c>
      <c r="I31" s="255"/>
      <c r="J31" s="255"/>
      <c r="K31" s="256"/>
      <c r="L31" s="256"/>
      <c r="M31" s="256"/>
      <c r="N31" s="256"/>
      <c r="O31" s="374"/>
      <c r="P31" s="256"/>
      <c r="Q31" s="257"/>
    </row>
    <row r="32" spans="1:17" ht="12.75">
      <c r="A32" s="249"/>
      <c r="B32" s="249"/>
      <c r="C32" s="249"/>
      <c r="D32" s="249"/>
      <c r="E32" s="249"/>
      <c r="F32" s="249"/>
      <c r="G32" s="249"/>
      <c r="H32" s="263" t="s">
        <v>456</v>
      </c>
      <c r="I32" s="264"/>
      <c r="J32" s="265"/>
      <c r="K32" s="266"/>
      <c r="L32" s="266"/>
      <c r="M32" s="266">
        <v>755842</v>
      </c>
      <c r="N32" s="266">
        <v>238400</v>
      </c>
      <c r="O32" s="294">
        <v>111550</v>
      </c>
      <c r="P32" s="267">
        <v>538900</v>
      </c>
      <c r="Q32" s="267"/>
    </row>
    <row r="33" spans="1:17" ht="12.75">
      <c r="A33" s="249"/>
      <c r="B33" s="249"/>
      <c r="C33" s="249"/>
      <c r="D33" s="249"/>
      <c r="E33" s="249"/>
      <c r="F33" s="249"/>
      <c r="G33" s="249"/>
      <c r="H33" s="274"/>
      <c r="I33" s="274"/>
      <c r="J33" s="274"/>
      <c r="K33" s="275"/>
      <c r="L33" s="275"/>
      <c r="M33" s="275"/>
      <c r="N33" s="275"/>
      <c r="O33" s="376"/>
      <c r="P33" s="276"/>
      <c r="Q33" s="276"/>
    </row>
    <row r="34" spans="1:17" ht="12.75">
      <c r="A34" s="254"/>
      <c r="B34" s="254"/>
      <c r="C34" s="254"/>
      <c r="D34" s="254"/>
      <c r="E34" s="254"/>
      <c r="F34" s="254"/>
      <c r="G34" s="254"/>
      <c r="H34" s="255" t="s">
        <v>457</v>
      </c>
      <c r="I34" s="255"/>
      <c r="J34" s="255"/>
      <c r="K34" s="256"/>
      <c r="L34" s="256"/>
      <c r="M34" s="256"/>
      <c r="N34" s="256"/>
      <c r="O34" s="374"/>
      <c r="P34" s="256"/>
      <c r="Q34" s="257"/>
    </row>
    <row r="35" spans="1:17" ht="12.75">
      <c r="A35" s="249"/>
      <c r="B35" s="249"/>
      <c r="C35" s="249"/>
      <c r="D35" s="249"/>
      <c r="E35" s="249"/>
      <c r="F35" s="249"/>
      <c r="G35" s="249"/>
      <c r="H35" s="263" t="s">
        <v>458</v>
      </c>
      <c r="I35" s="264"/>
      <c r="J35" s="265"/>
      <c r="K35" s="266"/>
      <c r="L35" s="266"/>
      <c r="M35" s="266">
        <f>M17</f>
        <v>6455163</v>
      </c>
      <c r="N35" s="266">
        <f>N17</f>
        <v>8826500</v>
      </c>
      <c r="O35" s="266">
        <f>O17</f>
        <v>16274700</v>
      </c>
      <c r="P35" s="266">
        <f>P17</f>
        <v>20402700</v>
      </c>
      <c r="Q35" s="266">
        <f>Q17</f>
        <v>16412700</v>
      </c>
    </row>
    <row r="36" spans="1:17" ht="12.75">
      <c r="A36" s="249"/>
      <c r="B36" s="249"/>
      <c r="C36" s="249"/>
      <c r="D36" s="249"/>
      <c r="E36" s="249"/>
      <c r="F36" s="249"/>
      <c r="G36" s="249"/>
      <c r="H36" s="264" t="s">
        <v>459</v>
      </c>
      <c r="I36" s="277"/>
      <c r="J36" s="277"/>
      <c r="K36" s="266"/>
      <c r="L36" s="266"/>
      <c r="M36" s="266">
        <f>M23</f>
        <v>7211005</v>
      </c>
      <c r="N36" s="266">
        <f>N23</f>
        <v>9064900</v>
      </c>
      <c r="O36" s="266">
        <f>O23</f>
        <v>16386250</v>
      </c>
      <c r="P36" s="266">
        <f>P23</f>
        <v>20941600</v>
      </c>
      <c r="Q36" s="266">
        <f>Q23</f>
        <v>15729000</v>
      </c>
    </row>
    <row r="37" spans="1:17" s="232" customFormat="1" ht="12.75">
      <c r="A37" s="258"/>
      <c r="B37" s="258"/>
      <c r="C37" s="258"/>
      <c r="D37" s="258"/>
      <c r="E37" s="258"/>
      <c r="F37" s="258"/>
      <c r="G37" s="258"/>
      <c r="H37" s="278" t="s">
        <v>460</v>
      </c>
      <c r="I37" s="279"/>
      <c r="J37" s="279"/>
      <c r="K37" s="280"/>
      <c r="L37" s="280"/>
      <c r="M37" s="280">
        <f>M35-M36+M32</f>
        <v>0</v>
      </c>
      <c r="N37" s="280">
        <f>N35-N36+N32</f>
        <v>0</v>
      </c>
      <c r="O37" s="280">
        <f>O35-O36+O32</f>
        <v>0</v>
      </c>
      <c r="P37" s="280">
        <f>P35-P36+P32</f>
        <v>0</v>
      </c>
      <c r="Q37" s="280">
        <f>Q35-Q36+Q32</f>
        <v>683700</v>
      </c>
    </row>
    <row r="38" spans="1:17" s="232" customFormat="1" ht="12.75">
      <c r="A38" s="258"/>
      <c r="B38" s="258"/>
      <c r="C38" s="258"/>
      <c r="D38" s="258"/>
      <c r="E38" s="258"/>
      <c r="F38" s="258"/>
      <c r="G38" s="258"/>
      <c r="H38" s="281"/>
      <c r="I38" s="281"/>
      <c r="J38" s="281"/>
      <c r="K38" s="276"/>
      <c r="L38" s="276"/>
      <c r="M38" s="276"/>
      <c r="N38" s="276"/>
      <c r="O38" s="376"/>
      <c r="P38" s="276"/>
      <c r="Q38" s="282"/>
    </row>
    <row r="39" spans="1:17" s="232" customFormat="1" ht="12.75">
      <c r="A39" s="258"/>
      <c r="B39" s="258"/>
      <c r="C39" s="258"/>
      <c r="D39" s="258"/>
      <c r="E39" s="258"/>
      <c r="F39" s="258"/>
      <c r="G39" s="258"/>
      <c r="H39" s="281"/>
      <c r="I39" s="281"/>
      <c r="J39" s="281"/>
      <c r="K39" s="276"/>
      <c r="L39" s="283" t="s">
        <v>461</v>
      </c>
      <c r="M39" s="276"/>
      <c r="N39" s="276"/>
      <c r="O39" s="376"/>
      <c r="P39" s="276"/>
      <c r="Q39" s="282"/>
    </row>
    <row r="40" spans="1:16" ht="12.75">
      <c r="A40" s="249" t="s">
        <v>462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P40" s="273"/>
    </row>
    <row r="41" spans="1:16" ht="8.25" customHeight="1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P41" s="273"/>
    </row>
    <row r="42" spans="1:16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84" t="s">
        <v>463</v>
      </c>
      <c r="M42" s="249"/>
      <c r="N42" s="249"/>
      <c r="P42" s="273"/>
    </row>
    <row r="43" spans="1:16" ht="9" customHeight="1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84"/>
      <c r="M43" s="249"/>
      <c r="N43" s="249"/>
      <c r="P43" s="273"/>
    </row>
    <row r="44" spans="1:16" ht="12.75">
      <c r="A44" s="234" t="s">
        <v>640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P44" s="273"/>
    </row>
    <row r="45" spans="1:16" ht="12.75">
      <c r="A45" t="s">
        <v>639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P45" s="273"/>
    </row>
    <row r="46" spans="2:16" ht="12.75"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P46" s="273"/>
    </row>
    <row r="47" spans="1:17" ht="12.75">
      <c r="A47" s="241"/>
      <c r="B47" s="242"/>
      <c r="C47" s="242"/>
      <c r="D47" s="242"/>
      <c r="E47" s="242"/>
      <c r="F47" s="242"/>
      <c r="G47" s="242"/>
      <c r="H47" s="242" t="s">
        <v>464</v>
      </c>
      <c r="I47" s="242"/>
      <c r="J47" s="242"/>
      <c r="K47" s="243" t="s">
        <v>0</v>
      </c>
      <c r="L47" s="243" t="s">
        <v>1</v>
      </c>
      <c r="M47" s="243" t="s">
        <v>163</v>
      </c>
      <c r="N47" s="285" t="s">
        <v>2</v>
      </c>
      <c r="O47" s="370" t="s">
        <v>1</v>
      </c>
      <c r="P47" s="285" t="s">
        <v>1</v>
      </c>
      <c r="Q47" s="251" t="s">
        <v>1</v>
      </c>
    </row>
    <row r="48" spans="1:17" ht="12.75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5" t="s">
        <v>173</v>
      </c>
      <c r="L48" s="243" t="s">
        <v>180</v>
      </c>
      <c r="M48" s="245" t="s">
        <v>180</v>
      </c>
      <c r="N48" s="246" t="s">
        <v>181</v>
      </c>
      <c r="O48" s="371" t="s">
        <v>181</v>
      </c>
      <c r="P48" s="247" t="s">
        <v>211</v>
      </c>
      <c r="Q48" s="248" t="s">
        <v>252</v>
      </c>
    </row>
    <row r="49" spans="1:17" ht="12.75">
      <c r="A49" s="249" t="s">
        <v>445</v>
      </c>
      <c r="B49" s="249"/>
      <c r="C49" s="249"/>
      <c r="D49" s="249"/>
      <c r="E49" s="249"/>
      <c r="F49" s="249"/>
      <c r="G49" s="249"/>
      <c r="H49" s="242"/>
      <c r="I49" s="242" t="s">
        <v>465</v>
      </c>
      <c r="J49" s="242"/>
      <c r="K49" s="243"/>
      <c r="L49" s="243"/>
      <c r="M49" s="243"/>
      <c r="N49" s="244"/>
      <c r="O49" s="372"/>
      <c r="P49" s="244"/>
      <c r="Q49" s="286"/>
    </row>
    <row r="50" spans="1:17" ht="12.75">
      <c r="A50" s="249">
        <v>1</v>
      </c>
      <c r="B50" s="249">
        <v>2</v>
      </c>
      <c r="C50" s="249">
        <v>3</v>
      </c>
      <c r="D50" s="249">
        <v>4</v>
      </c>
      <c r="E50" s="249">
        <v>5</v>
      </c>
      <c r="F50" s="249">
        <v>6</v>
      </c>
      <c r="G50" s="249">
        <v>7</v>
      </c>
      <c r="H50" s="254" t="s">
        <v>447</v>
      </c>
      <c r="I50" s="254"/>
      <c r="J50" s="254"/>
      <c r="K50" s="254"/>
      <c r="L50" s="254"/>
      <c r="M50" s="254"/>
      <c r="N50" s="287"/>
      <c r="O50" s="378"/>
      <c r="P50" s="287"/>
      <c r="Q50" s="288"/>
    </row>
    <row r="51" spans="1:17" ht="12.75">
      <c r="A51" s="289"/>
      <c r="B51" s="290"/>
      <c r="C51" s="290"/>
      <c r="D51" s="290"/>
      <c r="E51" s="290"/>
      <c r="F51" s="290"/>
      <c r="G51" s="290"/>
      <c r="H51" s="291">
        <v>6</v>
      </c>
      <c r="I51" s="291" t="s">
        <v>466</v>
      </c>
      <c r="J51" s="291"/>
      <c r="K51" s="292">
        <f>K52+K58+K74+K77</f>
        <v>6895331</v>
      </c>
      <c r="L51" s="292">
        <f aca="true" t="shared" si="8" ref="L51:Q51">L52+L58+L74+L77</f>
        <v>9245100</v>
      </c>
      <c r="M51" s="292">
        <f t="shared" si="8"/>
        <v>6445163</v>
      </c>
      <c r="N51" s="292">
        <f t="shared" si="8"/>
        <v>8796500</v>
      </c>
      <c r="O51" s="293">
        <f t="shared" si="8"/>
        <v>16264700</v>
      </c>
      <c r="P51" s="293">
        <f t="shared" si="8"/>
        <v>20382700</v>
      </c>
      <c r="Q51" s="293">
        <f t="shared" si="8"/>
        <v>16387700</v>
      </c>
    </row>
    <row r="52" spans="2:17" ht="12.75">
      <c r="B52" s="249"/>
      <c r="C52" s="249"/>
      <c r="D52" s="249"/>
      <c r="E52" s="249"/>
      <c r="F52" s="249"/>
      <c r="G52" s="249"/>
      <c r="H52" s="268">
        <v>61</v>
      </c>
      <c r="I52" s="268" t="s">
        <v>467</v>
      </c>
      <c r="J52" s="268"/>
      <c r="K52" s="271">
        <f>K53+K54+K55+K56</f>
        <v>662497</v>
      </c>
      <c r="L52" s="271">
        <f aca="true" t="shared" si="9" ref="L52:Q52">L53+L54+L55+L56</f>
        <v>689000</v>
      </c>
      <c r="M52" s="271">
        <f t="shared" si="9"/>
        <v>675000</v>
      </c>
      <c r="N52" s="271">
        <f t="shared" si="9"/>
        <v>854000</v>
      </c>
      <c r="O52" s="377">
        <f t="shared" si="9"/>
        <v>625000</v>
      </c>
      <c r="P52" s="271">
        <f t="shared" si="9"/>
        <v>650000</v>
      </c>
      <c r="Q52" s="271">
        <f t="shared" si="9"/>
        <v>655000</v>
      </c>
    </row>
    <row r="53" spans="2:17" ht="12.75">
      <c r="B53" s="249"/>
      <c r="C53" s="249"/>
      <c r="D53" s="249"/>
      <c r="E53" s="249"/>
      <c r="F53" s="249"/>
      <c r="G53" s="249"/>
      <c r="H53" s="263">
        <v>611</v>
      </c>
      <c r="I53" s="263" t="s">
        <v>468</v>
      </c>
      <c r="J53" s="263"/>
      <c r="K53" s="266">
        <v>564859</v>
      </c>
      <c r="L53" s="266">
        <v>635000</v>
      </c>
      <c r="M53" s="266">
        <v>580000</v>
      </c>
      <c r="N53" s="266">
        <v>500000</v>
      </c>
      <c r="O53" s="297">
        <v>530000</v>
      </c>
      <c r="P53" s="297">
        <v>530000</v>
      </c>
      <c r="Q53" s="297">
        <v>530000</v>
      </c>
    </row>
    <row r="54" spans="2:17" ht="12.75">
      <c r="B54" s="249"/>
      <c r="C54" s="249"/>
      <c r="D54" s="249"/>
      <c r="E54" s="249"/>
      <c r="F54" s="249"/>
      <c r="G54" s="249"/>
      <c r="H54" s="263">
        <v>612</v>
      </c>
      <c r="I54" s="263" t="s">
        <v>469</v>
      </c>
      <c r="J54" s="263"/>
      <c r="K54" s="266"/>
      <c r="L54" s="266">
        <v>0</v>
      </c>
      <c r="M54" s="266">
        <v>0</v>
      </c>
      <c r="N54" s="266">
        <v>300000</v>
      </c>
      <c r="O54" s="297">
        <v>0</v>
      </c>
      <c r="P54" s="297">
        <v>0</v>
      </c>
      <c r="Q54" s="297">
        <v>0</v>
      </c>
    </row>
    <row r="55" spans="2:17" ht="12.75">
      <c r="B55" s="249"/>
      <c r="C55" s="249"/>
      <c r="D55" s="249"/>
      <c r="E55" s="249"/>
      <c r="F55" s="249"/>
      <c r="G55" s="249"/>
      <c r="H55" s="263">
        <v>613</v>
      </c>
      <c r="I55" s="263" t="s">
        <v>470</v>
      </c>
      <c r="J55" s="263"/>
      <c r="K55" s="266">
        <v>27798</v>
      </c>
      <c r="L55" s="266">
        <v>20000</v>
      </c>
      <c r="M55" s="266">
        <v>15000</v>
      </c>
      <c r="N55" s="266">
        <v>20000</v>
      </c>
      <c r="O55" s="297">
        <v>15000</v>
      </c>
      <c r="P55" s="297">
        <v>20000</v>
      </c>
      <c r="Q55" s="297">
        <v>25000</v>
      </c>
    </row>
    <row r="56" spans="2:17" ht="12.75">
      <c r="B56" s="249"/>
      <c r="C56" s="249"/>
      <c r="D56" s="249"/>
      <c r="E56" s="249"/>
      <c r="F56" s="249"/>
      <c r="G56" s="249"/>
      <c r="H56" s="263">
        <v>614</v>
      </c>
      <c r="I56" s="263" t="s">
        <v>471</v>
      </c>
      <c r="J56" s="263"/>
      <c r="K56" s="266">
        <v>69840</v>
      </c>
      <c r="L56" s="266">
        <v>34000</v>
      </c>
      <c r="M56" s="266">
        <v>80000</v>
      </c>
      <c r="N56" s="266">
        <v>34000</v>
      </c>
      <c r="O56" s="297">
        <v>80000</v>
      </c>
      <c r="P56" s="297">
        <v>100000</v>
      </c>
      <c r="Q56" s="297">
        <v>100000</v>
      </c>
    </row>
    <row r="57" spans="2:17" ht="12.75" hidden="1">
      <c r="B57" s="249"/>
      <c r="C57" s="249"/>
      <c r="D57" s="249"/>
      <c r="E57" s="249"/>
      <c r="F57" s="249"/>
      <c r="G57" s="249"/>
      <c r="H57" s="263">
        <v>616</v>
      </c>
      <c r="I57" s="263" t="s">
        <v>472</v>
      </c>
      <c r="J57" s="263"/>
      <c r="K57" s="266"/>
      <c r="L57" s="266"/>
      <c r="M57" s="266"/>
      <c r="N57" s="266"/>
      <c r="O57" s="294"/>
      <c r="P57" s="267"/>
      <c r="Q57" s="267"/>
    </row>
    <row r="58" spans="2:17" ht="12.75">
      <c r="B58" s="249"/>
      <c r="C58" s="249"/>
      <c r="D58" s="249"/>
      <c r="E58" s="249"/>
      <c r="F58" s="249"/>
      <c r="G58" s="249"/>
      <c r="H58" s="268">
        <v>63</v>
      </c>
      <c r="I58" s="269" t="s">
        <v>473</v>
      </c>
      <c r="J58" s="270"/>
      <c r="K58" s="271">
        <f>K59+K60+K61+K62+K63+K64+K65+K66+K67+K68+K69+K70+K71+K72+K73</f>
        <v>5467517</v>
      </c>
      <c r="L58" s="271">
        <f aca="true" t="shared" si="10" ref="L58:Q58">L59+L60+L61+L62+L63+L64+L65+L66+L67+L68+L69+L70+L71+L72+L73</f>
        <v>8121600</v>
      </c>
      <c r="M58" s="271">
        <f t="shared" si="10"/>
        <v>5119663</v>
      </c>
      <c r="N58" s="271">
        <f t="shared" si="10"/>
        <v>7458000</v>
      </c>
      <c r="O58" s="294">
        <f t="shared" si="10"/>
        <v>14989200</v>
      </c>
      <c r="P58" s="294">
        <f t="shared" si="10"/>
        <v>19082200</v>
      </c>
      <c r="Q58" s="294">
        <f t="shared" si="10"/>
        <v>15082200</v>
      </c>
    </row>
    <row r="59" spans="2:17" ht="12.75">
      <c r="B59" s="249"/>
      <c r="C59" s="249"/>
      <c r="D59" s="249"/>
      <c r="E59" s="249"/>
      <c r="F59" s="249"/>
      <c r="G59" s="249"/>
      <c r="H59" s="263">
        <v>633</v>
      </c>
      <c r="I59" s="295" t="s">
        <v>474</v>
      </c>
      <c r="J59" s="263"/>
      <c r="K59" s="266">
        <v>4409124</v>
      </c>
      <c r="L59" s="266">
        <v>3100000</v>
      </c>
      <c r="M59" s="266">
        <v>3176000</v>
      </c>
      <c r="N59" s="266">
        <v>4600000</v>
      </c>
      <c r="O59" s="297">
        <v>3394000</v>
      </c>
      <c r="P59" s="267">
        <v>3395000</v>
      </c>
      <c r="Q59" s="267">
        <v>3395000</v>
      </c>
    </row>
    <row r="60" spans="2:17" ht="12.75">
      <c r="B60" s="249"/>
      <c r="C60" s="249"/>
      <c r="D60" s="249"/>
      <c r="E60" s="249"/>
      <c r="F60" s="249"/>
      <c r="G60" s="249"/>
      <c r="H60" s="263">
        <v>633</v>
      </c>
      <c r="I60" s="263" t="s">
        <v>552</v>
      </c>
      <c r="J60" s="263"/>
      <c r="K60" s="266">
        <v>0</v>
      </c>
      <c r="L60" s="266">
        <v>0</v>
      </c>
      <c r="M60" s="266">
        <v>0</v>
      </c>
      <c r="N60" s="266">
        <v>400000</v>
      </c>
      <c r="O60" s="297">
        <v>0</v>
      </c>
      <c r="P60" s="267">
        <v>0</v>
      </c>
      <c r="Q60" s="267">
        <v>0</v>
      </c>
    </row>
    <row r="61" spans="2:17" ht="12.75">
      <c r="B61" s="249"/>
      <c r="C61" s="249"/>
      <c r="D61" s="249"/>
      <c r="E61" s="249"/>
      <c r="F61" s="249"/>
      <c r="G61" s="249"/>
      <c r="H61" s="263">
        <v>633</v>
      </c>
      <c r="I61" s="263" t="s">
        <v>475</v>
      </c>
      <c r="J61" s="263"/>
      <c r="K61" s="266">
        <v>0</v>
      </c>
      <c r="L61" s="266">
        <v>100000</v>
      </c>
      <c r="M61" s="266">
        <v>125000</v>
      </c>
      <c r="N61" s="266">
        <v>450000</v>
      </c>
      <c r="O61" s="297">
        <v>2000000</v>
      </c>
      <c r="P61" s="267">
        <v>1000000</v>
      </c>
      <c r="Q61" s="267">
        <v>0</v>
      </c>
    </row>
    <row r="62" spans="2:17" ht="12.75">
      <c r="B62" s="249"/>
      <c r="C62" s="249"/>
      <c r="D62" s="249"/>
      <c r="E62" s="249"/>
      <c r="F62" s="249"/>
      <c r="G62" s="249"/>
      <c r="H62" s="263">
        <v>633</v>
      </c>
      <c r="I62" s="263" t="s">
        <v>476</v>
      </c>
      <c r="J62" s="263"/>
      <c r="K62" s="266">
        <v>8000</v>
      </c>
      <c r="L62" s="266">
        <v>8000</v>
      </c>
      <c r="M62" s="266">
        <v>8000</v>
      </c>
      <c r="N62" s="266">
        <v>8000</v>
      </c>
      <c r="O62" s="297">
        <v>8000</v>
      </c>
      <c r="P62" s="267">
        <v>0</v>
      </c>
      <c r="Q62" s="267">
        <v>0</v>
      </c>
    </row>
    <row r="63" spans="2:17" ht="12.75">
      <c r="B63" s="249"/>
      <c r="C63" s="249"/>
      <c r="D63" s="249"/>
      <c r="E63" s="249"/>
      <c r="F63" s="249"/>
      <c r="G63" s="249"/>
      <c r="H63" s="263">
        <v>633</v>
      </c>
      <c r="I63" s="263" t="s">
        <v>551</v>
      </c>
      <c r="J63" s="263"/>
      <c r="K63" s="266">
        <v>297000</v>
      </c>
      <c r="L63" s="266">
        <v>303600</v>
      </c>
      <c r="M63" s="266">
        <v>96800</v>
      </c>
      <c r="N63" s="266">
        <v>400000</v>
      </c>
      <c r="O63" s="297">
        <v>0</v>
      </c>
      <c r="P63" s="267">
        <v>0</v>
      </c>
      <c r="Q63" s="267">
        <v>0</v>
      </c>
    </row>
    <row r="64" spans="2:17" ht="12.75">
      <c r="B64" s="249"/>
      <c r="C64" s="249"/>
      <c r="D64" s="249"/>
      <c r="E64" s="249"/>
      <c r="F64" s="249"/>
      <c r="G64" s="249"/>
      <c r="H64" s="263">
        <v>633</v>
      </c>
      <c r="I64" s="263" t="s">
        <v>634</v>
      </c>
      <c r="J64" s="263"/>
      <c r="K64" s="266">
        <v>0</v>
      </c>
      <c r="L64" s="266">
        <v>860000</v>
      </c>
      <c r="M64" s="266">
        <v>140000</v>
      </c>
      <c r="N64" s="266">
        <v>0</v>
      </c>
      <c r="O64" s="297">
        <v>7300000</v>
      </c>
      <c r="P64" s="267">
        <v>9000000</v>
      </c>
      <c r="Q64" s="267">
        <v>11000000</v>
      </c>
    </row>
    <row r="65" spans="2:17" ht="12.75">
      <c r="B65" s="249"/>
      <c r="C65" s="249"/>
      <c r="D65" s="249"/>
      <c r="E65" s="249"/>
      <c r="F65" s="249"/>
      <c r="G65" s="249"/>
      <c r="H65" s="263">
        <v>633</v>
      </c>
      <c r="I65" s="263" t="s">
        <v>477</v>
      </c>
      <c r="J65" s="263"/>
      <c r="K65" s="266">
        <v>563000</v>
      </c>
      <c r="L65" s="266">
        <v>650000</v>
      </c>
      <c r="M65" s="266">
        <v>650000</v>
      </c>
      <c r="N65" s="266">
        <v>550000</v>
      </c>
      <c r="O65" s="297">
        <v>650000</v>
      </c>
      <c r="P65" s="267">
        <v>650000</v>
      </c>
      <c r="Q65" s="267">
        <v>650000</v>
      </c>
    </row>
    <row r="66" spans="2:17" ht="12.75">
      <c r="B66" s="249"/>
      <c r="C66" s="249"/>
      <c r="D66" s="249"/>
      <c r="E66" s="249"/>
      <c r="F66" s="249"/>
      <c r="G66" s="249"/>
      <c r="H66" s="263">
        <v>634</v>
      </c>
      <c r="I66" s="263" t="s">
        <v>478</v>
      </c>
      <c r="J66" s="263"/>
      <c r="K66" s="266">
        <v>125556</v>
      </c>
      <c r="L66" s="266">
        <v>0</v>
      </c>
      <c r="M66" s="266">
        <v>34267</v>
      </c>
      <c r="N66" s="266">
        <v>0</v>
      </c>
      <c r="O66" s="297">
        <v>0</v>
      </c>
      <c r="P66" s="267">
        <v>0</v>
      </c>
      <c r="Q66" s="267">
        <v>0</v>
      </c>
    </row>
    <row r="67" spans="2:17" ht="12.75">
      <c r="B67" s="249"/>
      <c r="C67" s="249"/>
      <c r="D67" s="249"/>
      <c r="E67" s="249"/>
      <c r="F67" s="249"/>
      <c r="G67" s="249"/>
      <c r="H67" s="263">
        <v>634</v>
      </c>
      <c r="I67" s="295" t="s">
        <v>630</v>
      </c>
      <c r="J67" s="263"/>
      <c r="K67" s="266">
        <v>0</v>
      </c>
      <c r="L67" s="266">
        <v>800000</v>
      </c>
      <c r="M67" s="266">
        <v>0</v>
      </c>
      <c r="N67" s="266">
        <v>800000</v>
      </c>
      <c r="O67" s="297">
        <v>0</v>
      </c>
      <c r="P67" s="267">
        <v>0</v>
      </c>
      <c r="Q67" s="267">
        <v>0</v>
      </c>
    </row>
    <row r="68" spans="2:17" ht="12.75">
      <c r="B68" s="249"/>
      <c r="C68" s="249"/>
      <c r="D68" s="249"/>
      <c r="E68" s="249"/>
      <c r="F68" s="249"/>
      <c r="G68" s="249"/>
      <c r="H68" s="263">
        <v>634</v>
      </c>
      <c r="I68" s="263" t="s">
        <v>479</v>
      </c>
      <c r="J68" s="263"/>
      <c r="K68" s="266">
        <v>64837</v>
      </c>
      <c r="L68" s="266">
        <v>800000</v>
      </c>
      <c r="M68" s="266">
        <v>50000</v>
      </c>
      <c r="N68" s="266">
        <v>20000</v>
      </c>
      <c r="O68" s="297">
        <v>1050000</v>
      </c>
      <c r="P68" s="267">
        <v>5000000</v>
      </c>
      <c r="Q68" s="267">
        <v>0</v>
      </c>
    </row>
    <row r="69" spans="2:17" ht="12.75">
      <c r="B69" s="249"/>
      <c r="C69" s="249"/>
      <c r="D69" s="249"/>
      <c r="E69" s="249"/>
      <c r="F69" s="249"/>
      <c r="G69" s="249"/>
      <c r="H69" s="263">
        <v>634</v>
      </c>
      <c r="I69" s="263" t="s">
        <v>631</v>
      </c>
      <c r="J69" s="263"/>
      <c r="K69" s="266">
        <v>0</v>
      </c>
      <c r="L69" s="266">
        <v>0</v>
      </c>
      <c r="M69" s="266">
        <v>0</v>
      </c>
      <c r="N69" s="266">
        <v>0</v>
      </c>
      <c r="O69" s="297">
        <v>150000</v>
      </c>
      <c r="P69" s="267">
        <v>0</v>
      </c>
      <c r="Q69" s="267">
        <v>0</v>
      </c>
    </row>
    <row r="70" spans="2:17" ht="12.75">
      <c r="B70" s="249"/>
      <c r="C70" s="249"/>
      <c r="D70" s="249"/>
      <c r="E70" s="249"/>
      <c r="F70" s="249"/>
      <c r="G70" s="249"/>
      <c r="H70" s="263">
        <v>634</v>
      </c>
      <c r="I70" s="295" t="s">
        <v>480</v>
      </c>
      <c r="J70" s="263"/>
      <c r="K70" s="266">
        <v>0</v>
      </c>
      <c r="L70" s="266">
        <v>1200000</v>
      </c>
      <c r="M70" s="266">
        <v>807396</v>
      </c>
      <c r="N70" s="266">
        <v>0</v>
      </c>
      <c r="O70" s="297">
        <v>400000</v>
      </c>
      <c r="P70" s="267">
        <v>0</v>
      </c>
      <c r="Q70" s="267">
        <v>0</v>
      </c>
    </row>
    <row r="71" spans="2:17" ht="12.75">
      <c r="B71" s="249"/>
      <c r="C71" s="249"/>
      <c r="D71" s="249"/>
      <c r="E71" s="249"/>
      <c r="F71" s="249"/>
      <c r="G71" s="249"/>
      <c r="H71" s="263">
        <v>634</v>
      </c>
      <c r="I71" s="263" t="s">
        <v>481</v>
      </c>
      <c r="J71" s="263"/>
      <c r="K71" s="266">
        <v>0</v>
      </c>
      <c r="L71" s="266">
        <v>300000</v>
      </c>
      <c r="M71" s="266">
        <v>30000</v>
      </c>
      <c r="N71" s="266">
        <v>130000</v>
      </c>
      <c r="O71" s="297">
        <v>35000</v>
      </c>
      <c r="P71" s="267">
        <v>35000</v>
      </c>
      <c r="Q71" s="267">
        <v>35000</v>
      </c>
    </row>
    <row r="72" spans="2:17" ht="12.75">
      <c r="B72" s="249"/>
      <c r="C72" s="249"/>
      <c r="D72" s="249"/>
      <c r="E72" s="249"/>
      <c r="F72" s="249"/>
      <c r="G72" s="249"/>
      <c r="H72" s="263">
        <v>634</v>
      </c>
      <c r="I72" s="263" t="s">
        <v>482</v>
      </c>
      <c r="J72" s="263"/>
      <c r="K72" s="266">
        <v>0</v>
      </c>
      <c r="L72" s="266">
        <v>0</v>
      </c>
      <c r="M72" s="266">
        <v>2200</v>
      </c>
      <c r="N72" s="266">
        <v>0</v>
      </c>
      <c r="O72" s="297">
        <v>2200</v>
      </c>
      <c r="P72" s="267">
        <v>2200</v>
      </c>
      <c r="Q72" s="267">
        <v>2200</v>
      </c>
    </row>
    <row r="73" spans="2:17" ht="12.75">
      <c r="B73" s="249"/>
      <c r="C73" s="249"/>
      <c r="D73" s="249"/>
      <c r="E73" s="249"/>
      <c r="F73" s="249"/>
      <c r="G73" s="249"/>
      <c r="H73" s="263">
        <v>634</v>
      </c>
      <c r="I73" s="263" t="s">
        <v>627</v>
      </c>
      <c r="J73" s="263"/>
      <c r="K73" s="266">
        <v>0</v>
      </c>
      <c r="L73" s="266">
        <v>0</v>
      </c>
      <c r="M73" s="266">
        <v>0</v>
      </c>
      <c r="N73" s="266">
        <v>100000</v>
      </c>
      <c r="O73" s="297">
        <v>0</v>
      </c>
      <c r="P73" s="267">
        <v>0</v>
      </c>
      <c r="Q73" s="267">
        <v>0</v>
      </c>
    </row>
    <row r="74" spans="2:17" ht="12.75">
      <c r="B74" s="249"/>
      <c r="C74" s="249"/>
      <c r="D74" s="249"/>
      <c r="E74" s="249"/>
      <c r="F74" s="249"/>
      <c r="G74" s="249"/>
      <c r="H74" s="268">
        <v>64</v>
      </c>
      <c r="I74" s="268" t="s">
        <v>483</v>
      </c>
      <c r="J74" s="268"/>
      <c r="K74" s="271">
        <f>K75+K76</f>
        <v>179455</v>
      </c>
      <c r="L74" s="271">
        <f aca="true" t="shared" si="11" ref="L74:Q74">L75+L76</f>
        <v>170500</v>
      </c>
      <c r="M74" s="271">
        <f t="shared" si="11"/>
        <v>320500</v>
      </c>
      <c r="N74" s="271">
        <f t="shared" si="11"/>
        <v>170500</v>
      </c>
      <c r="O74" s="294">
        <f t="shared" si="11"/>
        <v>320500</v>
      </c>
      <c r="P74" s="262">
        <f t="shared" si="11"/>
        <v>320500</v>
      </c>
      <c r="Q74" s="262">
        <f t="shared" si="11"/>
        <v>320500</v>
      </c>
    </row>
    <row r="75" spans="2:17" ht="12.75">
      <c r="B75" s="249"/>
      <c r="C75" s="249"/>
      <c r="D75" s="249"/>
      <c r="E75" s="249"/>
      <c r="F75" s="249"/>
      <c r="G75" s="249"/>
      <c r="H75" s="263">
        <v>641</v>
      </c>
      <c r="I75" s="263" t="s">
        <v>484</v>
      </c>
      <c r="J75" s="263"/>
      <c r="K75" s="266">
        <v>0</v>
      </c>
      <c r="L75" s="266">
        <v>500</v>
      </c>
      <c r="M75" s="266">
        <v>500</v>
      </c>
      <c r="N75" s="266">
        <v>500</v>
      </c>
      <c r="O75" s="297">
        <v>500</v>
      </c>
      <c r="P75" s="267">
        <v>500</v>
      </c>
      <c r="Q75" s="267">
        <v>500</v>
      </c>
    </row>
    <row r="76" spans="2:17" ht="12.75">
      <c r="B76" s="249"/>
      <c r="C76" s="249"/>
      <c r="D76" s="249"/>
      <c r="E76" s="249"/>
      <c r="F76" s="249"/>
      <c r="G76" s="249"/>
      <c r="H76" s="263">
        <v>642</v>
      </c>
      <c r="I76" s="263" t="s">
        <v>485</v>
      </c>
      <c r="J76" s="263"/>
      <c r="K76" s="266">
        <v>179455</v>
      </c>
      <c r="L76" s="266">
        <v>170000</v>
      </c>
      <c r="M76" s="266">
        <v>320000</v>
      </c>
      <c r="N76" s="266">
        <v>170000</v>
      </c>
      <c r="O76" s="297">
        <v>320000</v>
      </c>
      <c r="P76" s="267">
        <v>320000</v>
      </c>
      <c r="Q76" s="267">
        <v>320000</v>
      </c>
    </row>
    <row r="77" spans="2:17" ht="12.75">
      <c r="B77" s="249"/>
      <c r="C77" s="249"/>
      <c r="D77" s="249"/>
      <c r="E77" s="249"/>
      <c r="F77" s="249"/>
      <c r="G77" s="249"/>
      <c r="H77" s="268">
        <v>65</v>
      </c>
      <c r="I77" s="268" t="s">
        <v>486</v>
      </c>
      <c r="J77" s="268"/>
      <c r="K77" s="271">
        <f>K78+K79+K80</f>
        <v>585862</v>
      </c>
      <c r="L77" s="271">
        <f aca="true" t="shared" si="12" ref="L77:Q77">L78+L79+L80</f>
        <v>264000</v>
      </c>
      <c r="M77" s="271">
        <f t="shared" si="12"/>
        <v>330000</v>
      </c>
      <c r="N77" s="271">
        <f t="shared" si="12"/>
        <v>314000</v>
      </c>
      <c r="O77" s="294">
        <f t="shared" si="12"/>
        <v>330000</v>
      </c>
      <c r="P77" s="294">
        <f t="shared" si="12"/>
        <v>330000</v>
      </c>
      <c r="Q77" s="294">
        <f t="shared" si="12"/>
        <v>330000</v>
      </c>
    </row>
    <row r="78" spans="2:17" ht="12.75">
      <c r="B78" s="249"/>
      <c r="C78" s="249"/>
      <c r="D78" s="249"/>
      <c r="E78" s="249"/>
      <c r="F78" s="249"/>
      <c r="G78" s="249"/>
      <c r="H78" s="263">
        <v>651</v>
      </c>
      <c r="I78" s="263" t="s">
        <v>487</v>
      </c>
      <c r="J78" s="263"/>
      <c r="K78" s="266">
        <v>0</v>
      </c>
      <c r="L78" s="266">
        <v>2000</v>
      </c>
      <c r="M78" s="266">
        <v>30000</v>
      </c>
      <c r="N78" s="266">
        <v>2000</v>
      </c>
      <c r="O78" s="297">
        <v>30000</v>
      </c>
      <c r="P78" s="267">
        <v>30000</v>
      </c>
      <c r="Q78" s="267">
        <v>30000</v>
      </c>
    </row>
    <row r="79" spans="2:17" ht="12.75">
      <c r="B79" s="249"/>
      <c r="C79" s="249"/>
      <c r="D79" s="249"/>
      <c r="E79" s="249"/>
      <c r="F79" s="249"/>
      <c r="G79" s="249"/>
      <c r="H79" s="263">
        <v>652</v>
      </c>
      <c r="I79" s="263" t="s">
        <v>488</v>
      </c>
      <c r="J79" s="263"/>
      <c r="K79" s="266">
        <v>349215</v>
      </c>
      <c r="L79" s="266">
        <v>12000</v>
      </c>
      <c r="M79" s="266">
        <v>50000</v>
      </c>
      <c r="N79" s="266">
        <v>12000</v>
      </c>
      <c r="O79" s="297">
        <v>50000</v>
      </c>
      <c r="P79" s="267">
        <v>50000</v>
      </c>
      <c r="Q79" s="267">
        <v>50000</v>
      </c>
    </row>
    <row r="80" spans="2:17" ht="12.75">
      <c r="B80" s="249"/>
      <c r="C80" s="249"/>
      <c r="D80" s="249"/>
      <c r="E80" s="249"/>
      <c r="F80" s="249"/>
      <c r="G80" s="249"/>
      <c r="H80" s="263">
        <v>653</v>
      </c>
      <c r="I80" s="263" t="s">
        <v>489</v>
      </c>
      <c r="J80" s="263"/>
      <c r="K80" s="266">
        <v>236647</v>
      </c>
      <c r="L80" s="266">
        <v>250000</v>
      </c>
      <c r="M80" s="266">
        <v>250000</v>
      </c>
      <c r="N80" s="266">
        <v>300000</v>
      </c>
      <c r="O80" s="297">
        <v>250000</v>
      </c>
      <c r="P80" s="267">
        <v>250000</v>
      </c>
      <c r="Q80" s="267">
        <v>250000</v>
      </c>
    </row>
    <row r="81" spans="2:17" ht="12.75" hidden="1">
      <c r="B81" s="249"/>
      <c r="C81" s="249"/>
      <c r="D81" s="249"/>
      <c r="E81" s="249"/>
      <c r="F81" s="249"/>
      <c r="G81" s="249"/>
      <c r="H81" s="268">
        <v>66</v>
      </c>
      <c r="I81" s="268" t="s">
        <v>490</v>
      </c>
      <c r="J81" s="268"/>
      <c r="K81" s="271"/>
      <c r="L81" s="271"/>
      <c r="M81" s="271"/>
      <c r="N81" s="271"/>
      <c r="O81" s="294"/>
      <c r="P81" s="262"/>
      <c r="Q81" s="267"/>
    </row>
    <row r="82" spans="2:17" ht="12.75" hidden="1">
      <c r="B82" s="249"/>
      <c r="C82" s="249"/>
      <c r="D82" s="249"/>
      <c r="E82" s="249"/>
      <c r="F82" s="249"/>
      <c r="G82" s="249"/>
      <c r="H82" s="263">
        <v>661</v>
      </c>
      <c r="I82" s="263" t="s">
        <v>491</v>
      </c>
      <c r="J82" s="263"/>
      <c r="K82" s="266"/>
      <c r="L82" s="266"/>
      <c r="M82" s="266"/>
      <c r="N82" s="266"/>
      <c r="O82" s="294"/>
      <c r="P82" s="267"/>
      <c r="Q82" s="267"/>
    </row>
    <row r="83" spans="2:17" ht="12.75" hidden="1">
      <c r="B83" s="249"/>
      <c r="C83" s="249"/>
      <c r="D83" s="249"/>
      <c r="E83" s="249"/>
      <c r="F83" s="249"/>
      <c r="G83" s="249"/>
      <c r="H83" s="263">
        <v>663</v>
      </c>
      <c r="I83" s="263" t="s">
        <v>492</v>
      </c>
      <c r="J83" s="263"/>
      <c r="K83" s="266"/>
      <c r="L83" s="266"/>
      <c r="M83" s="266"/>
      <c r="N83" s="266"/>
      <c r="O83" s="294"/>
      <c r="P83" s="267"/>
      <c r="Q83" s="267"/>
    </row>
    <row r="84" spans="1:17" ht="12.75">
      <c r="A84" s="289"/>
      <c r="B84" s="290"/>
      <c r="C84" s="290"/>
      <c r="D84" s="290"/>
      <c r="E84" s="290"/>
      <c r="F84" s="290"/>
      <c r="G84" s="290"/>
      <c r="H84" s="291">
        <v>7</v>
      </c>
      <c r="I84" s="291" t="s">
        <v>493</v>
      </c>
      <c r="J84" s="291"/>
      <c r="K84" s="292">
        <f>K87</f>
        <v>2079</v>
      </c>
      <c r="L84" s="292">
        <f aca="true" t="shared" si="13" ref="L84:Q84">L87</f>
        <v>30000</v>
      </c>
      <c r="M84" s="292">
        <f t="shared" si="13"/>
        <v>10000</v>
      </c>
      <c r="N84" s="292">
        <f t="shared" si="13"/>
        <v>30000</v>
      </c>
      <c r="O84" s="293">
        <f t="shared" si="13"/>
        <v>10000</v>
      </c>
      <c r="P84" s="292">
        <f t="shared" si="13"/>
        <v>20000</v>
      </c>
      <c r="Q84" s="292">
        <f t="shared" si="13"/>
        <v>25000</v>
      </c>
    </row>
    <row r="85" spans="2:17" ht="12.75" hidden="1">
      <c r="B85" s="249"/>
      <c r="C85" s="249"/>
      <c r="D85" s="249"/>
      <c r="E85" s="249"/>
      <c r="F85" s="249"/>
      <c r="G85" s="249"/>
      <c r="H85" s="268">
        <v>71</v>
      </c>
      <c r="I85" s="268" t="s">
        <v>494</v>
      </c>
      <c r="J85" s="268"/>
      <c r="K85" s="271"/>
      <c r="L85" s="271"/>
      <c r="M85" s="271"/>
      <c r="N85" s="271"/>
      <c r="O85" s="294"/>
      <c r="P85" s="262"/>
      <c r="Q85" s="267"/>
    </row>
    <row r="86" spans="2:17" ht="12.75" hidden="1">
      <c r="B86" s="249"/>
      <c r="C86" s="249"/>
      <c r="D86" s="249"/>
      <c r="E86" s="249"/>
      <c r="F86" s="249"/>
      <c r="G86" s="249"/>
      <c r="H86" s="263">
        <v>711</v>
      </c>
      <c r="I86" s="263" t="s">
        <v>495</v>
      </c>
      <c r="J86" s="263"/>
      <c r="K86" s="266"/>
      <c r="L86" s="266"/>
      <c r="M86" s="266"/>
      <c r="N86" s="266"/>
      <c r="O86" s="294"/>
      <c r="P86" s="267"/>
      <c r="Q86" s="267"/>
    </row>
    <row r="87" spans="2:17" ht="12.75">
      <c r="B87" s="249"/>
      <c r="C87" s="249"/>
      <c r="D87" s="249"/>
      <c r="E87" s="249"/>
      <c r="F87" s="249"/>
      <c r="G87" s="249"/>
      <c r="H87" s="268">
        <v>72</v>
      </c>
      <c r="I87" s="268" t="s">
        <v>496</v>
      </c>
      <c r="J87" s="268"/>
      <c r="K87" s="271">
        <f>K88</f>
        <v>2079</v>
      </c>
      <c r="L87" s="271">
        <f aca="true" t="shared" si="14" ref="L87:Q87">L88</f>
        <v>30000</v>
      </c>
      <c r="M87" s="271">
        <f t="shared" si="14"/>
        <v>10000</v>
      </c>
      <c r="N87" s="271">
        <f t="shared" si="14"/>
        <v>30000</v>
      </c>
      <c r="O87" s="377">
        <f t="shared" si="14"/>
        <v>10000</v>
      </c>
      <c r="P87" s="271">
        <f t="shared" si="14"/>
        <v>20000</v>
      </c>
      <c r="Q87" s="271">
        <f t="shared" si="14"/>
        <v>25000</v>
      </c>
    </row>
    <row r="88" spans="2:17" ht="12.75">
      <c r="B88" s="249"/>
      <c r="C88" s="249"/>
      <c r="D88" s="249"/>
      <c r="E88" s="249"/>
      <c r="F88" s="249"/>
      <c r="G88" s="249"/>
      <c r="H88" s="263">
        <v>721</v>
      </c>
      <c r="I88" s="263" t="s">
        <v>497</v>
      </c>
      <c r="J88" s="263"/>
      <c r="K88" s="266">
        <v>2079</v>
      </c>
      <c r="L88" s="266">
        <v>30000</v>
      </c>
      <c r="M88" s="266">
        <v>10000</v>
      </c>
      <c r="N88" s="266">
        <v>30000</v>
      </c>
      <c r="O88" s="297">
        <v>10000</v>
      </c>
      <c r="P88" s="267">
        <v>20000</v>
      </c>
      <c r="Q88" s="267">
        <v>25000</v>
      </c>
    </row>
    <row r="89" spans="1:17" ht="12.75">
      <c r="A89" s="289"/>
      <c r="B89" s="290"/>
      <c r="C89" s="290"/>
      <c r="D89" s="290"/>
      <c r="E89" s="290"/>
      <c r="F89" s="290"/>
      <c r="G89" s="290"/>
      <c r="H89" s="291">
        <v>3</v>
      </c>
      <c r="I89" s="291" t="s">
        <v>3</v>
      </c>
      <c r="J89" s="291"/>
      <c r="K89" s="292">
        <f>K90+K94+K100+K103+K105+K107+K109</f>
        <v>6955171</v>
      </c>
      <c r="L89" s="292">
        <f aca="true" t="shared" si="15" ref="L89:Q89">L90+L94+L100+L103+L105+L107+L109</f>
        <v>7539350</v>
      </c>
      <c r="M89" s="292">
        <f t="shared" si="15"/>
        <v>5988415</v>
      </c>
      <c r="N89" s="292">
        <f t="shared" si="15"/>
        <v>6133400</v>
      </c>
      <c r="O89" s="296">
        <f t="shared" si="15"/>
        <v>5481750</v>
      </c>
      <c r="P89" s="292">
        <f t="shared" si="15"/>
        <v>4592100</v>
      </c>
      <c r="Q89" s="292">
        <f t="shared" si="15"/>
        <v>4695000</v>
      </c>
    </row>
    <row r="90" spans="2:18" ht="12.75">
      <c r="B90" s="249"/>
      <c r="C90" s="249"/>
      <c r="D90" s="249"/>
      <c r="E90" s="249"/>
      <c r="F90" s="249"/>
      <c r="G90" s="249"/>
      <c r="H90" s="268">
        <v>31</v>
      </c>
      <c r="I90" s="268" t="s">
        <v>5</v>
      </c>
      <c r="J90" s="268"/>
      <c r="K90" s="271">
        <f>K91+K92+K93</f>
        <v>1297686</v>
      </c>
      <c r="L90" s="262">
        <f aca="true" t="shared" si="16" ref="L90:Q90">L91+L92+L93</f>
        <v>1514200</v>
      </c>
      <c r="M90" s="262">
        <f t="shared" si="16"/>
        <v>1292946</v>
      </c>
      <c r="N90" s="262">
        <f t="shared" si="16"/>
        <v>1395400</v>
      </c>
      <c r="O90" s="294">
        <f t="shared" si="16"/>
        <v>1374250</v>
      </c>
      <c r="P90" s="294">
        <f t="shared" si="16"/>
        <v>1035400</v>
      </c>
      <c r="Q90" s="294">
        <f t="shared" si="16"/>
        <v>1035400</v>
      </c>
      <c r="R90" s="249"/>
    </row>
    <row r="91" spans="2:19" ht="12.75">
      <c r="B91" s="249"/>
      <c r="C91" s="249"/>
      <c r="D91" s="249"/>
      <c r="E91" s="249"/>
      <c r="F91" s="249"/>
      <c r="G91" s="249"/>
      <c r="H91" s="263">
        <v>311</v>
      </c>
      <c r="I91" s="264" t="s">
        <v>498</v>
      </c>
      <c r="J91" s="265"/>
      <c r="K91" s="297">
        <f>List2!N105+List2!N134+List2!N322+List2!N542</f>
        <v>1062511</v>
      </c>
      <c r="L91" s="297">
        <f>List2!O105+List2!O134+List2!O322+List2!O542</f>
        <v>1271000</v>
      </c>
      <c r="M91" s="297">
        <f>List2!P105+List2!P134+List2!P322+List2!P542</f>
        <v>1091723</v>
      </c>
      <c r="N91" s="297">
        <f>List2!Q105+List2!Q134+List2!Q322+List2!Q542</f>
        <v>1131500</v>
      </c>
      <c r="O91" s="297">
        <f>List2!R105+List2!R134+List2!R322+List2!R542</f>
        <v>1175850</v>
      </c>
      <c r="P91" s="297">
        <f>List2!S105+List2!S134+List2!S322+List2!S542</f>
        <v>868000</v>
      </c>
      <c r="Q91" s="297">
        <f>List2!T105+List2!T134+List2!T322+List2!T542</f>
        <v>868000</v>
      </c>
      <c r="R91" s="249"/>
      <c r="S91" s="298"/>
    </row>
    <row r="92" spans="2:19" ht="12.75">
      <c r="B92" s="249"/>
      <c r="C92" s="249"/>
      <c r="D92" s="249"/>
      <c r="E92" s="249"/>
      <c r="F92" s="249"/>
      <c r="G92" s="249"/>
      <c r="H92" s="263">
        <v>312</v>
      </c>
      <c r="I92" s="263" t="s">
        <v>6</v>
      </c>
      <c r="J92" s="263"/>
      <c r="K92" s="266">
        <f>List2!N108+List2!N138</f>
        <v>66137</v>
      </c>
      <c r="L92" s="266">
        <f>List2!O108+List2!O138</f>
        <v>39000</v>
      </c>
      <c r="M92" s="266">
        <f>List2!P108+List2!P138</f>
        <v>11700</v>
      </c>
      <c r="N92" s="266">
        <f>List2!Q108+List2!Q138</f>
        <v>35500</v>
      </c>
      <c r="O92" s="375">
        <f>List2!R108+List2!R138</f>
        <v>11000</v>
      </c>
      <c r="P92" s="266">
        <f>List2!S108+List2!S138</f>
        <v>11000</v>
      </c>
      <c r="Q92" s="266">
        <f>List2!T108+List2!T138</f>
        <v>11000</v>
      </c>
      <c r="R92" s="249"/>
      <c r="S92" s="298"/>
    </row>
    <row r="93" spans="2:19" ht="12.75">
      <c r="B93" s="249"/>
      <c r="C93" s="249"/>
      <c r="D93" s="249"/>
      <c r="E93" s="249"/>
      <c r="F93" s="249"/>
      <c r="G93" s="249"/>
      <c r="H93" s="263">
        <v>313</v>
      </c>
      <c r="I93" s="263" t="s">
        <v>7</v>
      </c>
      <c r="J93" s="263"/>
      <c r="K93" s="266">
        <f>List2!N110+List2!N145+List2!N324+List2!N544</f>
        <v>169038</v>
      </c>
      <c r="L93" s="266">
        <f>List2!O110+List2!O145+List2!O324+List2!O544</f>
        <v>204200</v>
      </c>
      <c r="M93" s="266">
        <f>List2!P110+List2!P145+List2!P324+List2!P544</f>
        <v>189523</v>
      </c>
      <c r="N93" s="266">
        <f>List2!Q110+List2!Q145+List2!Q324+List2!Q544</f>
        <v>228400</v>
      </c>
      <c r="O93" s="375">
        <f>List2!R110+List2!R145+List2!R324+List2!R544</f>
        <v>187400</v>
      </c>
      <c r="P93" s="266">
        <f>List2!S110+List2!S145+List2!S324+List2!S544</f>
        <v>156400</v>
      </c>
      <c r="Q93" s="266">
        <f>List2!T110+List2!T145+List2!T324+List2!T544</f>
        <v>156400</v>
      </c>
      <c r="R93" s="249"/>
      <c r="S93" s="298"/>
    </row>
    <row r="94" spans="2:18" ht="12.75">
      <c r="B94" s="249"/>
      <c r="C94" s="249"/>
      <c r="D94" s="249"/>
      <c r="E94" s="249"/>
      <c r="F94" s="249"/>
      <c r="G94" s="249"/>
      <c r="H94" s="268">
        <v>32</v>
      </c>
      <c r="I94" s="268" t="s">
        <v>8</v>
      </c>
      <c r="J94" s="268"/>
      <c r="K94" s="271">
        <f>K95+K96+K97+K98+K99</f>
        <v>4086839</v>
      </c>
      <c r="L94" s="262">
        <f aca="true" t="shared" si="17" ref="L94:Q94">L95+L96+L97+L98+L99</f>
        <v>3227150</v>
      </c>
      <c r="M94" s="262">
        <f t="shared" si="17"/>
        <v>3027084</v>
      </c>
      <c r="N94" s="262">
        <f t="shared" si="17"/>
        <v>2880000</v>
      </c>
      <c r="O94" s="294">
        <f t="shared" si="17"/>
        <v>2679500</v>
      </c>
      <c r="P94" s="262">
        <f t="shared" si="17"/>
        <v>2370700</v>
      </c>
      <c r="Q94" s="262">
        <f t="shared" si="17"/>
        <v>2457100</v>
      </c>
      <c r="R94" s="249"/>
    </row>
    <row r="95" spans="2:19" ht="12.75">
      <c r="B95" s="249"/>
      <c r="C95" s="249"/>
      <c r="D95" s="249"/>
      <c r="E95" s="249"/>
      <c r="F95" s="249"/>
      <c r="G95" s="249"/>
      <c r="H95" s="263">
        <v>321</v>
      </c>
      <c r="I95" s="263" t="s">
        <v>9</v>
      </c>
      <c r="J95" s="263"/>
      <c r="K95" s="266">
        <f>List2!N114+List2!N150+List2!N328+List2!N548</f>
        <v>102495</v>
      </c>
      <c r="L95" s="266">
        <f>List2!O114+List2!O150+List2!O328+List2!O548</f>
        <v>117000</v>
      </c>
      <c r="M95" s="266">
        <f>List2!P114+List2!P150+List2!P328+List2!P548</f>
        <v>104350</v>
      </c>
      <c r="N95" s="266">
        <f>List2!Q114+List2!Q150+List2!Q328+List2!Q548</f>
        <v>83100</v>
      </c>
      <c r="O95" s="375">
        <f>List2!R114+List2!R150+List2!R328+List2!R548</f>
        <v>106100</v>
      </c>
      <c r="P95" s="266">
        <f>List2!S114+List2!S150+List2!S328+List2!S548</f>
        <v>96200</v>
      </c>
      <c r="Q95" s="266">
        <f>List2!T114+List2!T150+List2!T328+List2!T548</f>
        <v>96200</v>
      </c>
      <c r="R95" s="249"/>
      <c r="S95" s="298"/>
    </row>
    <row r="96" spans="2:19" ht="12.75">
      <c r="B96" s="249"/>
      <c r="C96" s="249"/>
      <c r="D96" s="249"/>
      <c r="E96" s="249"/>
      <c r="F96" s="249"/>
      <c r="G96" s="249"/>
      <c r="H96" s="263">
        <v>322</v>
      </c>
      <c r="I96" s="263" t="s">
        <v>499</v>
      </c>
      <c r="J96" s="263"/>
      <c r="K96" s="266">
        <f>List2!N42+List2!N64+List2!N76+List2!N88+List2!N155+List2!N331+List2!N350+List2!N466+List2!N550</f>
        <v>800223</v>
      </c>
      <c r="L96" s="266">
        <f>List2!O42+List2!O64+List2!O76+List2!O88+List2!O155+List2!O331+List2!O350+List2!O466+List2!O550</f>
        <v>631200</v>
      </c>
      <c r="M96" s="266">
        <f>List2!P42+List2!P64+List2!P76+List2!P88+List2!P155+List2!P331+List2!P350+List2!P466+List2!P550</f>
        <v>779600</v>
      </c>
      <c r="N96" s="266">
        <f>List2!Q42+List2!Q64+List2!Q76+List2!Q88+List2!Q155+List2!Q331+List2!Q350+List2!Q466+List2!Q550</f>
        <v>664000</v>
      </c>
      <c r="O96" s="375">
        <f>List2!R42+List2!R64+List2!R76+List2!R88+List2!R155+List2!R331+List2!R350+List2!R466+List2!R550+List2!R306</f>
        <v>496600</v>
      </c>
      <c r="P96" s="375">
        <f>List2!S42+List2!S64+List2!S76+List2!S88+List2!S155+List2!S331+List2!S350+List2!S466+List2!S550+List2!S306</f>
        <v>582500</v>
      </c>
      <c r="Q96" s="375">
        <f>List2!T42+List2!T64+List2!T76+List2!T88+List2!T155+List2!T331+List2!T350+List2!T466+List2!T550+List2!T306</f>
        <v>583400</v>
      </c>
      <c r="R96" s="249"/>
      <c r="S96" s="298"/>
    </row>
    <row r="97" spans="2:19" ht="12.75">
      <c r="B97" s="249"/>
      <c r="C97" s="249"/>
      <c r="D97" s="249"/>
      <c r="E97" s="249"/>
      <c r="F97" s="249"/>
      <c r="G97" s="249"/>
      <c r="H97" s="263">
        <v>323</v>
      </c>
      <c r="I97" s="263" t="s">
        <v>10</v>
      </c>
      <c r="J97" s="263"/>
      <c r="K97" s="267">
        <f>List2!N21+List2!N44+List2!N67+List2!N78+List2!N160+List2!N211+List2!N281+List2!N298+List2!N308+List2!N336+List2!N352+List2!N360+List2!N369+List2!N393+List2!N443+List2!N468+List2!N508+List2!N554+List2!N572</f>
        <v>2660269</v>
      </c>
      <c r="L97" s="267">
        <f>List2!O21+List2!O44+List2!O67+List2!O78+List2!O160+List2!O211+List2!O281+List2!O298+List2!O308+List2!O336+List2!O352+List2!O360+List2!O369+List2!O393+List2!O443+List2!O468+List2!O508+List2!O554+List2!O572</f>
        <v>1983150</v>
      </c>
      <c r="M97" s="267">
        <f>List2!P21+List2!P44+List2!P67+List2!P78+List2!P160+List2!P211+List2!P281+List2!P298+List2!P308+List2!P336+List2!P352+List2!P360+List2!P369+List2!P393+List2!P443+List2!P468+List2!P508+List2!P554+List2!P572</f>
        <v>1731534</v>
      </c>
      <c r="N97" s="267">
        <f>List2!Q21+List2!Q44+List2!Q67+List2!Q78+List2!Q160+List2!Q211+List2!Q281+List2!Q298+List2!Q308+List2!Q336+List2!Q352+List2!Q360+List2!Q369+List2!Q393+List2!Q443+List2!Q468+List2!Q508+List2!Q554+List2!Q572</f>
        <v>1805900</v>
      </c>
      <c r="O97" s="297">
        <f>List2!R21+List2!R44+List2!R67+List2!R78+List2!R160+List2!R211+List2!R281+List2!R298+List2!R308+List2!R336+List2!R352+List2!R360+List2!R369+List2!R393+List2!R443+List2!R468+List2!R508+List2!R554+List2!R572</f>
        <v>1633300</v>
      </c>
      <c r="P97" s="267">
        <f>List2!S21+List2!S44+List2!S67+List2!S78+List2!S160+List2!S211+List2!S281+List2!S298+List2!S308+List2!S336+List2!S352+List2!S360+List2!S369+List2!S393+List2!S443+List2!S468+List2!S508+List2!S554+List2!S572</f>
        <v>1318500</v>
      </c>
      <c r="Q97" s="267">
        <f>List2!T21+List2!T44+List2!T67+List2!T78+List2!T160+List2!T211+List2!T281+List2!T298+List2!T308+List2!T336+List2!T352+List2!T360+List2!T369+List2!T393+List2!T443+List2!T468+List2!T508+List2!T554+List2!T572</f>
        <v>1308500</v>
      </c>
      <c r="R97" s="249"/>
      <c r="S97" s="298"/>
    </row>
    <row r="98" spans="2:18" ht="12.75">
      <c r="B98" s="249"/>
      <c r="C98" s="249"/>
      <c r="D98" s="249"/>
      <c r="E98" s="249"/>
      <c r="F98" s="249"/>
      <c r="G98" s="249"/>
      <c r="H98" s="263">
        <v>324</v>
      </c>
      <c r="I98" s="263" t="s">
        <v>500</v>
      </c>
      <c r="J98" s="263"/>
      <c r="K98" s="266">
        <f>List2!N182</f>
        <v>13959</v>
      </c>
      <c r="L98" s="266">
        <f>List2!O182</f>
        <v>17000</v>
      </c>
      <c r="M98" s="266">
        <f>List2!P182</f>
        <v>5000</v>
      </c>
      <c r="N98" s="266">
        <f>List2!Q182</f>
        <v>7000</v>
      </c>
      <c r="O98" s="375">
        <f>List2!R182</f>
        <v>6000</v>
      </c>
      <c r="P98" s="266">
        <f>List2!S182</f>
        <v>6000</v>
      </c>
      <c r="Q98" s="266">
        <f>List2!T182</f>
        <v>6000</v>
      </c>
      <c r="R98" s="249"/>
    </row>
    <row r="99" spans="2:18" ht="12.75">
      <c r="B99" s="249"/>
      <c r="C99" s="249"/>
      <c r="D99" s="249"/>
      <c r="E99" s="249"/>
      <c r="F99" s="249"/>
      <c r="G99" s="249"/>
      <c r="H99" s="263">
        <v>329</v>
      </c>
      <c r="I99" s="263" t="s">
        <v>501</v>
      </c>
      <c r="J99" s="263"/>
      <c r="K99" s="267">
        <f>List2!N23+List2!N46+List2!N69+List2!N90+List2!N116+List2!N185</f>
        <v>509893</v>
      </c>
      <c r="L99" s="267">
        <f>List2!O23+List2!O46+List2!O69+List2!O90+List2!O116+List2!O185</f>
        <v>478800</v>
      </c>
      <c r="M99" s="267">
        <f>List2!P23+List2!P46+List2!P69+List2!P90+List2!P116+List2!P185</f>
        <v>406600</v>
      </c>
      <c r="N99" s="267">
        <f>List2!Q23+List2!Q46+List2!Q69+List2!Q90+List2!Q116+List2!Q185</f>
        <v>320000</v>
      </c>
      <c r="O99" s="297">
        <f>List2!R23+List2!R46+List2!R69+List2!R90+List2!R116+List2!R185</f>
        <v>437500</v>
      </c>
      <c r="P99" s="267">
        <f>List2!S23+List2!S46+List2!S69+List2!S90+List2!S116+List2!S185</f>
        <v>367500</v>
      </c>
      <c r="Q99" s="267">
        <f>List2!T23+List2!T46+List2!T69+List2!T90+List2!T116+List2!T185</f>
        <v>463000</v>
      </c>
      <c r="R99" s="249"/>
    </row>
    <row r="100" spans="2:18" ht="12.75">
      <c r="B100" s="249"/>
      <c r="C100" s="249"/>
      <c r="D100" s="249"/>
      <c r="E100" s="249"/>
      <c r="F100" s="249"/>
      <c r="G100" s="249"/>
      <c r="H100" s="268">
        <v>34</v>
      </c>
      <c r="I100" s="268" t="s">
        <v>11</v>
      </c>
      <c r="J100" s="268"/>
      <c r="K100" s="271">
        <f>K101+K102</f>
        <v>103529</v>
      </c>
      <c r="L100" s="262">
        <f aca="true" t="shared" si="18" ref="L100:Q100">L101+L102</f>
        <v>31000</v>
      </c>
      <c r="M100" s="262">
        <f t="shared" si="18"/>
        <v>31000</v>
      </c>
      <c r="N100" s="262">
        <f t="shared" si="18"/>
        <v>37000</v>
      </c>
      <c r="O100" s="294">
        <f t="shared" si="18"/>
        <v>246000</v>
      </c>
      <c r="P100" s="262">
        <f t="shared" si="18"/>
        <v>29000</v>
      </c>
      <c r="Q100" s="262">
        <f t="shared" si="18"/>
        <v>29000</v>
      </c>
      <c r="R100" s="249"/>
    </row>
    <row r="101" spans="2:18" ht="12.75" hidden="1">
      <c r="B101" s="249"/>
      <c r="C101" s="249"/>
      <c r="D101" s="249"/>
      <c r="E101" s="249"/>
      <c r="F101" s="249"/>
      <c r="G101" s="249"/>
      <c r="H101" s="263">
        <v>342</v>
      </c>
      <c r="I101" s="263" t="s">
        <v>502</v>
      </c>
      <c r="J101" s="263"/>
      <c r="K101" s="266"/>
      <c r="L101" s="266"/>
      <c r="M101" s="266"/>
      <c r="N101" s="266"/>
      <c r="O101" s="294"/>
      <c r="P101" s="267"/>
      <c r="Q101" s="267"/>
      <c r="R101" s="249"/>
    </row>
    <row r="102" spans="2:18" ht="12.75">
      <c r="B102" s="249"/>
      <c r="C102" s="249"/>
      <c r="D102" s="249"/>
      <c r="E102" s="249"/>
      <c r="F102" s="249"/>
      <c r="G102" s="249"/>
      <c r="H102" s="263">
        <v>343</v>
      </c>
      <c r="I102" s="263" t="s">
        <v>12</v>
      </c>
      <c r="J102" s="263"/>
      <c r="K102" s="266">
        <f>List2!N192</f>
        <v>103529</v>
      </c>
      <c r="L102" s="266">
        <f>List2!O192</f>
        <v>31000</v>
      </c>
      <c r="M102" s="266">
        <f>List2!P192</f>
        <v>31000</v>
      </c>
      <c r="N102" s="266">
        <f>List2!Q192</f>
        <v>37000</v>
      </c>
      <c r="O102" s="375">
        <f>List2!R192</f>
        <v>246000</v>
      </c>
      <c r="P102" s="266">
        <f>List2!S192</f>
        <v>29000</v>
      </c>
      <c r="Q102" s="266">
        <f>List2!T192</f>
        <v>29000</v>
      </c>
      <c r="R102" s="249"/>
    </row>
    <row r="103" spans="2:18" ht="12.75" hidden="1">
      <c r="B103" s="249"/>
      <c r="C103" s="249"/>
      <c r="D103" s="249"/>
      <c r="E103" s="249"/>
      <c r="F103" s="249"/>
      <c r="G103" s="249"/>
      <c r="H103" s="268">
        <v>35</v>
      </c>
      <c r="I103" s="269" t="s">
        <v>13</v>
      </c>
      <c r="J103" s="270"/>
      <c r="K103" s="271">
        <f>K104</f>
        <v>0</v>
      </c>
      <c r="L103" s="271">
        <f aca="true" t="shared" si="19" ref="L103:Q103">L104</f>
        <v>0</v>
      </c>
      <c r="M103" s="271">
        <f t="shared" si="19"/>
        <v>0</v>
      </c>
      <c r="N103" s="271">
        <f t="shared" si="19"/>
        <v>0</v>
      </c>
      <c r="O103" s="294">
        <f t="shared" si="19"/>
        <v>0</v>
      </c>
      <c r="P103" s="262">
        <f t="shared" si="19"/>
        <v>0</v>
      </c>
      <c r="Q103" s="267">
        <f t="shared" si="19"/>
        <v>0</v>
      </c>
      <c r="R103" s="249"/>
    </row>
    <row r="104" spans="2:18" ht="12.75" customHeight="1" hidden="1">
      <c r="B104" s="249"/>
      <c r="C104" s="249"/>
      <c r="D104" s="249"/>
      <c r="E104" s="249"/>
      <c r="F104" s="249"/>
      <c r="G104" s="249"/>
      <c r="H104" s="263">
        <v>352</v>
      </c>
      <c r="I104" s="510" t="s">
        <v>503</v>
      </c>
      <c r="J104" s="511"/>
      <c r="K104" s="266">
        <f>List2!N241</f>
        <v>0</v>
      </c>
      <c r="L104" s="266">
        <f>List2!O241</f>
        <v>0</v>
      </c>
      <c r="M104" s="266">
        <f>List2!P241</f>
        <v>0</v>
      </c>
      <c r="N104" s="266">
        <f>List2!Q241</f>
        <v>0</v>
      </c>
      <c r="O104" s="294">
        <f>List2!R241</f>
        <v>0</v>
      </c>
      <c r="P104" s="267">
        <f>List2!S241</f>
        <v>0</v>
      </c>
      <c r="Q104" s="267">
        <f>List2!T241</f>
        <v>0</v>
      </c>
      <c r="R104" s="249"/>
    </row>
    <row r="105" spans="2:18" ht="12.75" customHeight="1" hidden="1">
      <c r="B105" s="249"/>
      <c r="C105" s="249"/>
      <c r="D105" s="249"/>
      <c r="E105" s="249"/>
      <c r="F105" s="249"/>
      <c r="G105" s="249"/>
      <c r="H105" s="268">
        <v>36</v>
      </c>
      <c r="I105" s="268" t="s">
        <v>504</v>
      </c>
      <c r="J105" s="268"/>
      <c r="K105" s="271">
        <f>K106</f>
        <v>0</v>
      </c>
      <c r="L105" s="271">
        <f aca="true" t="shared" si="20" ref="L105:Q105">L106</f>
        <v>0</v>
      </c>
      <c r="M105" s="271">
        <f t="shared" si="20"/>
        <v>0</v>
      </c>
      <c r="N105" s="271">
        <f t="shared" si="20"/>
        <v>0</v>
      </c>
      <c r="O105" s="294">
        <f t="shared" si="20"/>
        <v>0</v>
      </c>
      <c r="P105" s="262">
        <f t="shared" si="20"/>
        <v>0</v>
      </c>
      <c r="Q105" s="267">
        <f t="shared" si="20"/>
        <v>0</v>
      </c>
      <c r="R105" s="249"/>
    </row>
    <row r="106" spans="2:18" ht="12.75" hidden="1">
      <c r="B106" s="249"/>
      <c r="C106" s="249"/>
      <c r="D106" s="249"/>
      <c r="E106" s="249"/>
      <c r="F106" s="249"/>
      <c r="G106" s="249"/>
      <c r="H106" s="263">
        <v>363</v>
      </c>
      <c r="I106" s="263" t="s">
        <v>505</v>
      </c>
      <c r="J106" s="263"/>
      <c r="K106" s="266"/>
      <c r="L106" s="266"/>
      <c r="M106" s="266"/>
      <c r="N106" s="266"/>
      <c r="O106" s="294"/>
      <c r="P106" s="267"/>
      <c r="Q106" s="267"/>
      <c r="R106" s="249"/>
    </row>
    <row r="107" spans="2:18" ht="12.75">
      <c r="B107" s="249"/>
      <c r="C107" s="249"/>
      <c r="D107" s="249"/>
      <c r="E107" s="249"/>
      <c r="F107" s="249"/>
      <c r="G107" s="249"/>
      <c r="H107" s="268">
        <v>37</v>
      </c>
      <c r="I107" s="268" t="s">
        <v>506</v>
      </c>
      <c r="J107" s="268"/>
      <c r="K107" s="271">
        <f>K108</f>
        <v>619487</v>
      </c>
      <c r="L107" s="262">
        <f aca="true" t="shared" si="21" ref="L107:Q107">L108</f>
        <v>700000</v>
      </c>
      <c r="M107" s="262">
        <f t="shared" si="21"/>
        <v>665000</v>
      </c>
      <c r="N107" s="262">
        <f t="shared" si="21"/>
        <v>720000</v>
      </c>
      <c r="O107" s="294">
        <f t="shared" si="21"/>
        <v>680000</v>
      </c>
      <c r="P107" s="262">
        <f t="shared" si="21"/>
        <v>680000</v>
      </c>
      <c r="Q107" s="262">
        <f t="shared" si="21"/>
        <v>671000</v>
      </c>
      <c r="R107" s="249"/>
    </row>
    <row r="108" spans="2:18" ht="12.75">
      <c r="B108" s="249"/>
      <c r="C108" s="249"/>
      <c r="D108" s="249"/>
      <c r="E108" s="249"/>
      <c r="F108" s="249"/>
      <c r="G108" s="249"/>
      <c r="H108" s="263">
        <v>372</v>
      </c>
      <c r="I108" s="263" t="s">
        <v>507</v>
      </c>
      <c r="J108" s="263"/>
      <c r="K108" s="297">
        <f>List2!N244+List2!N480+List2!N489+List2!N527+List2!N535</f>
        <v>619487</v>
      </c>
      <c r="L108" s="297">
        <f>List2!O244+List2!O480+List2!O489+List2!O527+List2!O535</f>
        <v>700000</v>
      </c>
      <c r="M108" s="297">
        <f>List2!P244+List2!P480+List2!P489+List2!P527+List2!P535</f>
        <v>665000</v>
      </c>
      <c r="N108" s="297">
        <f>List2!Q244+List2!Q480+List2!Q489+List2!Q527+List2!Q535</f>
        <v>720000</v>
      </c>
      <c r="O108" s="297">
        <f>List2!R244+List2!R480+List2!R489+List2!R527+List2!R535</f>
        <v>680000</v>
      </c>
      <c r="P108" s="297">
        <f>List2!S244+List2!S480+List2!S489+List2!S527+List2!S535</f>
        <v>680000</v>
      </c>
      <c r="Q108" s="297">
        <f>List2!T244+List2!T480+List2!T489+List2!T527+List2!T535</f>
        <v>671000</v>
      </c>
      <c r="R108" s="249"/>
    </row>
    <row r="109" spans="2:18" ht="12.75">
      <c r="B109" s="249"/>
      <c r="C109" s="249"/>
      <c r="D109" s="249"/>
      <c r="E109" s="249"/>
      <c r="F109" s="249"/>
      <c r="G109" s="249"/>
      <c r="H109" s="268">
        <v>38</v>
      </c>
      <c r="I109" s="268" t="s">
        <v>14</v>
      </c>
      <c r="J109" s="268"/>
      <c r="K109" s="271">
        <f>K110+K111+K112+K113+K114</f>
        <v>847630</v>
      </c>
      <c r="L109" s="262">
        <f aca="true" t="shared" si="22" ref="L109:Q109">L110+L111+L112+L113+L114</f>
        <v>2067000</v>
      </c>
      <c r="M109" s="262">
        <f t="shared" si="22"/>
        <v>972385</v>
      </c>
      <c r="N109" s="262">
        <f t="shared" si="22"/>
        <v>1101000</v>
      </c>
      <c r="O109" s="294">
        <f t="shared" si="22"/>
        <v>502000</v>
      </c>
      <c r="P109" s="262">
        <f t="shared" si="22"/>
        <v>477000</v>
      </c>
      <c r="Q109" s="262">
        <f t="shared" si="22"/>
        <v>502500</v>
      </c>
      <c r="R109" s="249"/>
    </row>
    <row r="110" spans="2:18" ht="12.75">
      <c r="B110" s="249"/>
      <c r="C110" s="249"/>
      <c r="D110" s="249"/>
      <c r="E110" s="249"/>
      <c r="F110" s="249"/>
      <c r="G110" s="249"/>
      <c r="H110" s="263">
        <v>381</v>
      </c>
      <c r="I110" s="263" t="s">
        <v>15</v>
      </c>
      <c r="J110" s="263"/>
      <c r="K110" s="267">
        <f>List2!N34+List2!N53+List2!N93+List2!N120+List2!N196+List2!N247+List2!N274+List2!N285+List2!N471+List2!N497+List2!N511+List2!N519+List2!N558</f>
        <v>842807</v>
      </c>
      <c r="L110" s="267">
        <f>List2!O34+List2!O53+List2!O93+List2!O120+List2!O196+List2!O247+List2!O274+List2!O285+List2!O471+List2!O497+List2!O511+List2!O519+List2!O558</f>
        <v>2057000</v>
      </c>
      <c r="M110" s="267">
        <f>List2!P34+List2!P53+List2!P93+List2!P120+List2!P196+List2!P247+List2!P274+List2!P285+List2!P471+List2!P497+List2!P511+List2!P519+List2!P558</f>
        <v>967385</v>
      </c>
      <c r="N110" s="267">
        <f>List2!Q34+List2!Q53+List2!Q93+List2!Q120+List2!Q196+List2!Q247+List2!Q274+List2!Q285+List2!Q471+List2!Q497+List2!Q511+List2!Q519+List2!Q558</f>
        <v>1091000</v>
      </c>
      <c r="O110" s="297">
        <f>List2!R34+List2!R53+List2!R93+List2!R120+List2!R196+List2!R247+List2!R274+List2!R285+List2!R471+List2!R497+List2!R511+List2!R519+List2!R558</f>
        <v>497000</v>
      </c>
      <c r="P110" s="267">
        <f>List2!S34+List2!S53+List2!S93+List2!S120+List2!S196+List2!S247+List2!S274+List2!S285+List2!S471+List2!S497+List2!S511+List2!S519+List2!S558</f>
        <v>472000</v>
      </c>
      <c r="Q110" s="267">
        <f>List2!T34+List2!T53+List2!T93+List2!T120+List2!T196+List2!T247+List2!T274+List2!T285+List2!T471+List2!T497+List2!T511+List2!T519+List2!T558</f>
        <v>497500</v>
      </c>
      <c r="R110" s="249"/>
    </row>
    <row r="111" spans="2:18" ht="12" customHeight="1" hidden="1">
      <c r="B111" s="249"/>
      <c r="C111" s="249"/>
      <c r="D111" s="249"/>
      <c r="E111" s="249"/>
      <c r="F111" s="249"/>
      <c r="G111" s="249"/>
      <c r="H111" s="263">
        <v>382</v>
      </c>
      <c r="I111" s="263" t="s">
        <v>508</v>
      </c>
      <c r="J111" s="263"/>
      <c r="K111" s="266"/>
      <c r="L111" s="266"/>
      <c r="M111" s="266"/>
      <c r="N111" s="266"/>
      <c r="O111" s="294"/>
      <c r="P111" s="267"/>
      <c r="Q111" s="267"/>
      <c r="R111" s="249"/>
    </row>
    <row r="112" spans="2:18" ht="12.75">
      <c r="B112" s="249"/>
      <c r="C112" s="249"/>
      <c r="D112" s="249"/>
      <c r="E112" s="249"/>
      <c r="F112" s="249"/>
      <c r="G112" s="249"/>
      <c r="H112" s="263">
        <v>383</v>
      </c>
      <c r="I112" s="263" t="s">
        <v>509</v>
      </c>
      <c r="J112" s="263"/>
      <c r="K112" s="266">
        <f>List2!N218</f>
        <v>4823</v>
      </c>
      <c r="L112" s="266">
        <f>List2!O218</f>
        <v>10000</v>
      </c>
      <c r="M112" s="266">
        <f>List2!P218</f>
        <v>5000</v>
      </c>
      <c r="N112" s="266">
        <f>List2!Q218</f>
        <v>10000</v>
      </c>
      <c r="O112" s="375">
        <f>List2!R218</f>
        <v>5000</v>
      </c>
      <c r="P112" s="266">
        <f>List2!S218</f>
        <v>5000</v>
      </c>
      <c r="Q112" s="266">
        <f>List2!T218</f>
        <v>5000</v>
      </c>
      <c r="R112" s="249"/>
    </row>
    <row r="113" spans="2:18" ht="12.75" hidden="1">
      <c r="B113" s="249"/>
      <c r="C113" s="249"/>
      <c r="D113" s="249"/>
      <c r="E113" s="249"/>
      <c r="F113" s="249"/>
      <c r="G113" s="249"/>
      <c r="H113" s="263">
        <v>385</v>
      </c>
      <c r="I113" s="263" t="s">
        <v>510</v>
      </c>
      <c r="J113" s="263"/>
      <c r="K113" s="266"/>
      <c r="L113" s="266"/>
      <c r="M113" s="266"/>
      <c r="N113" s="266"/>
      <c r="O113" s="294"/>
      <c r="P113" s="267"/>
      <c r="Q113" s="267"/>
      <c r="R113" s="249"/>
    </row>
    <row r="114" spans="2:18" ht="12.75" hidden="1">
      <c r="B114" s="249"/>
      <c r="C114" s="249"/>
      <c r="D114" s="249"/>
      <c r="E114" s="249"/>
      <c r="F114" s="249"/>
      <c r="G114" s="249"/>
      <c r="H114" s="263">
        <v>386</v>
      </c>
      <c r="I114" s="263" t="s">
        <v>511</v>
      </c>
      <c r="J114" s="263"/>
      <c r="K114" s="266"/>
      <c r="L114" s="266"/>
      <c r="M114" s="266"/>
      <c r="N114" s="266"/>
      <c r="O114" s="294"/>
      <c r="P114" s="267"/>
      <c r="Q114" s="267"/>
      <c r="R114" s="249"/>
    </row>
    <row r="115" spans="1:18" ht="12.75">
      <c r="A115" s="289"/>
      <c r="B115" s="290"/>
      <c r="C115" s="290"/>
      <c r="D115" s="290"/>
      <c r="E115" s="290"/>
      <c r="F115" s="290"/>
      <c r="G115" s="290"/>
      <c r="H115" s="291">
        <v>4</v>
      </c>
      <c r="I115" s="291" t="s">
        <v>512</v>
      </c>
      <c r="J115" s="291"/>
      <c r="K115" s="292">
        <f>K116+K118+K124</f>
        <v>371574</v>
      </c>
      <c r="L115" s="292">
        <f aca="true" t="shared" si="23" ref="L115:Q115">L116+L118+L124</f>
        <v>1723600</v>
      </c>
      <c r="M115" s="292">
        <f t="shared" si="23"/>
        <v>1222590</v>
      </c>
      <c r="N115" s="292">
        <f t="shared" si="23"/>
        <v>2931500</v>
      </c>
      <c r="O115" s="293">
        <f t="shared" si="23"/>
        <v>10904500</v>
      </c>
      <c r="P115" s="292">
        <f t="shared" si="23"/>
        <v>16349500</v>
      </c>
      <c r="Q115" s="292">
        <f t="shared" si="23"/>
        <v>11034000</v>
      </c>
      <c r="R115" s="249"/>
    </row>
    <row r="116" spans="2:18" ht="12.75" hidden="1">
      <c r="B116" s="249"/>
      <c r="C116" s="249"/>
      <c r="D116" s="249"/>
      <c r="E116" s="249"/>
      <c r="F116" s="249"/>
      <c r="G116" s="249"/>
      <c r="H116" s="268">
        <v>41</v>
      </c>
      <c r="I116" s="268" t="s">
        <v>513</v>
      </c>
      <c r="J116" s="268"/>
      <c r="K116" s="266">
        <f>K117</f>
        <v>0</v>
      </c>
      <c r="L116" s="266">
        <f aca="true" t="shared" si="24" ref="L116:Q116">L117</f>
        <v>0</v>
      </c>
      <c r="M116" s="266">
        <f t="shared" si="24"/>
        <v>0</v>
      </c>
      <c r="N116" s="266">
        <f t="shared" si="24"/>
        <v>0</v>
      </c>
      <c r="O116" s="294">
        <f t="shared" si="24"/>
        <v>0</v>
      </c>
      <c r="P116" s="267">
        <f t="shared" si="24"/>
        <v>0</v>
      </c>
      <c r="Q116" s="267">
        <f t="shared" si="24"/>
        <v>0</v>
      </c>
      <c r="R116" s="249"/>
    </row>
    <row r="117" spans="2:18" ht="12.75" hidden="1">
      <c r="B117" s="249"/>
      <c r="C117" s="249"/>
      <c r="D117" s="249"/>
      <c r="E117" s="249"/>
      <c r="F117" s="249"/>
      <c r="G117" s="249"/>
      <c r="H117" s="263">
        <v>412</v>
      </c>
      <c r="I117" s="263" t="s">
        <v>514</v>
      </c>
      <c r="J117" s="263"/>
      <c r="K117" s="266"/>
      <c r="L117" s="266"/>
      <c r="M117" s="266"/>
      <c r="N117" s="266"/>
      <c r="O117" s="294"/>
      <c r="P117" s="267"/>
      <c r="Q117" s="267"/>
      <c r="R117" s="249"/>
    </row>
    <row r="118" spans="2:18" ht="12.75">
      <c r="B118" s="249"/>
      <c r="C118" s="249"/>
      <c r="D118" s="249"/>
      <c r="E118" s="249"/>
      <c r="F118" s="249"/>
      <c r="G118" s="249"/>
      <c r="H118" s="268">
        <v>42</v>
      </c>
      <c r="I118" s="268" t="s">
        <v>515</v>
      </c>
      <c r="J118" s="268"/>
      <c r="K118" s="271">
        <f>K119+K120+K121+K122+K123</f>
        <v>371574</v>
      </c>
      <c r="L118" s="262">
        <f aca="true" t="shared" si="25" ref="L118:Q118">L119+L120+L121+L122+L123</f>
        <v>1723600</v>
      </c>
      <c r="M118" s="262">
        <f t="shared" si="25"/>
        <v>1199590</v>
      </c>
      <c r="N118" s="262">
        <f t="shared" si="25"/>
        <v>2931500</v>
      </c>
      <c r="O118" s="294">
        <f t="shared" si="25"/>
        <v>10904500</v>
      </c>
      <c r="P118" s="262">
        <f t="shared" si="25"/>
        <v>16349500</v>
      </c>
      <c r="Q118" s="294">
        <f t="shared" si="25"/>
        <v>11034000</v>
      </c>
      <c r="R118" s="249"/>
    </row>
    <row r="119" spans="2:19" ht="12.75">
      <c r="B119" s="249"/>
      <c r="C119" s="249"/>
      <c r="D119" s="249"/>
      <c r="E119" s="249"/>
      <c r="F119" s="249"/>
      <c r="G119" s="249"/>
      <c r="H119" s="263">
        <v>421</v>
      </c>
      <c r="I119" s="263" t="s">
        <v>16</v>
      </c>
      <c r="J119" s="263"/>
      <c r="K119" s="267">
        <f>List2!N226+List2!N256+List2!N314+List2!N400+List2!N410+List2!N435</f>
        <v>58178</v>
      </c>
      <c r="L119" s="267">
        <f>List2!O226+List2!O256+List2!O314+List2!O400+List2!O410+List2!O435</f>
        <v>310000</v>
      </c>
      <c r="M119" s="267">
        <f>List2!P226+List2!P256+List2!P314+List2!P400+List2!P410+List2!P435</f>
        <v>418000</v>
      </c>
      <c r="N119" s="267">
        <f>List2!Q226+List2!Q256+List2!Q314+List2!Q400+List2!Q410+List2!Q435</f>
        <v>2250000</v>
      </c>
      <c r="O119" s="297">
        <f>List2!R226+List2!R256+List2!R314+List2!R400+List2!R410+List2!R435</f>
        <v>10425000</v>
      </c>
      <c r="P119" s="267">
        <f>List2!S226+List2!S256+List2!S314+List2!S400+List2!S410+List2!S435</f>
        <v>16310000</v>
      </c>
      <c r="Q119" s="267">
        <f>List2!T226+List2!T256+List2!T314+List2!T400+List2!T410+List2!T435</f>
        <v>11010000</v>
      </c>
      <c r="R119" s="249"/>
      <c r="S119" s="298"/>
    </row>
    <row r="120" spans="2:19" ht="12.75">
      <c r="B120" s="249"/>
      <c r="C120" s="249"/>
      <c r="D120" s="249"/>
      <c r="E120" s="249"/>
      <c r="F120" s="249"/>
      <c r="G120" s="249"/>
      <c r="H120" s="263">
        <v>422</v>
      </c>
      <c r="I120" s="263" t="s">
        <v>17</v>
      </c>
      <c r="J120" s="263"/>
      <c r="K120" s="267">
        <f>List2!N228+List2!N289+List2!N342+List2!N377</f>
        <v>108321</v>
      </c>
      <c r="L120" s="267">
        <f>List2!O228+List2!O289+List2!O342+List2!O377</f>
        <v>108000</v>
      </c>
      <c r="M120" s="267">
        <f>List2!P228+List2!P289+List2!P342+List2!P377</f>
        <v>98940</v>
      </c>
      <c r="N120" s="267">
        <f>List2!Q228+List2!Q289+List2!Q342+List2!Q377</f>
        <v>176500</v>
      </c>
      <c r="O120" s="297">
        <f>List2!R228+List2!R289+List2!R342+List2!R377</f>
        <v>119500</v>
      </c>
      <c r="P120" s="267">
        <f>List2!S228+List2!S289+List2!S342+List2!S377</f>
        <v>34500</v>
      </c>
      <c r="Q120" s="267">
        <f>List2!T228+List2!T289+List2!T342+List2!T377</f>
        <v>19000</v>
      </c>
      <c r="R120" s="249"/>
      <c r="S120" s="298"/>
    </row>
    <row r="121" spans="2:18" ht="12.75">
      <c r="B121" s="249"/>
      <c r="C121" s="249"/>
      <c r="D121" s="249"/>
      <c r="E121" s="249"/>
      <c r="F121" s="249"/>
      <c r="G121" s="249"/>
      <c r="H121" s="263">
        <v>423</v>
      </c>
      <c r="I121" s="263" t="s">
        <v>18</v>
      </c>
      <c r="J121" s="263"/>
      <c r="K121" s="266">
        <f>List2!N563+List2!N383</f>
        <v>0</v>
      </c>
      <c r="L121" s="266">
        <f>List2!O563+List2!O383</f>
        <v>700000</v>
      </c>
      <c r="M121" s="266">
        <f>List2!P563+List2!P383</f>
        <v>306250</v>
      </c>
      <c r="N121" s="266">
        <f>List2!Q563+List2!Q383</f>
        <v>400000</v>
      </c>
      <c r="O121" s="375">
        <f>List2!R563+List2!R383</f>
        <v>0</v>
      </c>
      <c r="P121" s="266">
        <f>List2!S563+List2!S383</f>
        <v>0</v>
      </c>
      <c r="Q121" s="266">
        <f>List2!T563+List2!T383</f>
        <v>0</v>
      </c>
      <c r="R121" s="249"/>
    </row>
    <row r="122" spans="2:18" ht="12.75" hidden="1">
      <c r="B122" s="249"/>
      <c r="C122" s="249"/>
      <c r="D122" s="249"/>
      <c r="E122" s="249"/>
      <c r="F122" s="249"/>
      <c r="G122" s="249"/>
      <c r="H122" s="263">
        <v>424</v>
      </c>
      <c r="I122" s="263" t="s">
        <v>516</v>
      </c>
      <c r="J122" s="263"/>
      <c r="K122" s="266"/>
      <c r="L122" s="266"/>
      <c r="M122" s="266"/>
      <c r="N122" s="266"/>
      <c r="O122" s="294"/>
      <c r="P122" s="267"/>
      <c r="Q122" s="267"/>
      <c r="R122" s="249"/>
    </row>
    <row r="123" spans="2:19" ht="12.75">
      <c r="B123" s="249"/>
      <c r="C123" s="249"/>
      <c r="D123" s="249"/>
      <c r="E123" s="249"/>
      <c r="F123" s="249"/>
      <c r="G123" s="249"/>
      <c r="H123" s="263">
        <v>426</v>
      </c>
      <c r="I123" s="263" t="s">
        <v>514</v>
      </c>
      <c r="J123" s="263"/>
      <c r="K123" s="267">
        <f>List2!N232+List2!N265+List2!N402+List2!N450</f>
        <v>205075</v>
      </c>
      <c r="L123" s="267">
        <f>List2!O232+List2!O265+List2!O402+List2!O450</f>
        <v>605600</v>
      </c>
      <c r="M123" s="267">
        <f>List2!P232+List2!P265+List2!P402+List2!P450</f>
        <v>376400</v>
      </c>
      <c r="N123" s="267">
        <f>List2!Q232+List2!Q265+List2!Q402+List2!Q450</f>
        <v>105000</v>
      </c>
      <c r="O123" s="297">
        <f>List2!R232+List2!R265+List2!R402+List2!R450</f>
        <v>360000</v>
      </c>
      <c r="P123" s="267">
        <f>List2!S232+List2!S265+List2!S402+List2!S450</f>
        <v>5000</v>
      </c>
      <c r="Q123" s="267">
        <f>List2!T232+List2!T265+List2!T402+List2!T450</f>
        <v>5000</v>
      </c>
      <c r="R123" s="249"/>
      <c r="S123" s="298"/>
    </row>
    <row r="124" spans="2:18" ht="12.75">
      <c r="B124" s="249"/>
      <c r="C124" s="249"/>
      <c r="D124" s="249"/>
      <c r="E124" s="249"/>
      <c r="F124" s="249"/>
      <c r="G124" s="249"/>
      <c r="H124" s="268">
        <v>45</v>
      </c>
      <c r="I124" s="268" t="s">
        <v>517</v>
      </c>
      <c r="J124" s="268"/>
      <c r="K124" s="271">
        <f>K125</f>
        <v>0</v>
      </c>
      <c r="L124" s="271">
        <f aca="true" t="shared" si="26" ref="L124:Q124">L125</f>
        <v>0</v>
      </c>
      <c r="M124" s="271">
        <f t="shared" si="26"/>
        <v>23000</v>
      </c>
      <c r="N124" s="271">
        <f t="shared" si="26"/>
        <v>0</v>
      </c>
      <c r="O124" s="294">
        <f t="shared" si="26"/>
        <v>0</v>
      </c>
      <c r="P124" s="262">
        <f t="shared" si="26"/>
        <v>0</v>
      </c>
      <c r="Q124" s="267">
        <f t="shared" si="26"/>
        <v>0</v>
      </c>
      <c r="R124" s="249"/>
    </row>
    <row r="125" spans="2:18" ht="12.75">
      <c r="B125" s="249"/>
      <c r="C125" s="249"/>
      <c r="D125" s="249"/>
      <c r="E125" s="249"/>
      <c r="F125" s="249"/>
      <c r="G125" s="249"/>
      <c r="H125" s="263">
        <v>451</v>
      </c>
      <c r="I125" s="263" t="s">
        <v>637</v>
      </c>
      <c r="J125" s="263"/>
      <c r="K125" s="266">
        <f>List2!N386</f>
        <v>0</v>
      </c>
      <c r="L125" s="266">
        <f>List2!O386</f>
        <v>0</v>
      </c>
      <c r="M125" s="266">
        <f>List2!P386</f>
        <v>23000</v>
      </c>
      <c r="N125" s="266">
        <f>List2!Q386</f>
        <v>0</v>
      </c>
      <c r="O125" s="266">
        <f>List2!R386</f>
        <v>0</v>
      </c>
      <c r="P125" s="266">
        <f>List2!S386</f>
        <v>0</v>
      </c>
      <c r="Q125" s="266">
        <f>List2!T386</f>
        <v>0</v>
      </c>
      <c r="R125" s="249"/>
    </row>
    <row r="126" spans="1:18" ht="12.75">
      <c r="A126" s="288"/>
      <c r="B126" s="254"/>
      <c r="C126" s="254"/>
      <c r="D126" s="254"/>
      <c r="E126" s="254"/>
      <c r="F126" s="254"/>
      <c r="G126" s="254"/>
      <c r="H126" s="254" t="s">
        <v>451</v>
      </c>
      <c r="I126" s="254"/>
      <c r="J126" s="254"/>
      <c r="K126" s="254"/>
      <c r="L126" s="254"/>
      <c r="M126" s="254"/>
      <c r="N126" s="287"/>
      <c r="O126" s="378"/>
      <c r="P126" s="287"/>
      <c r="Q126" s="254"/>
      <c r="R126" s="249"/>
    </row>
    <row r="127" spans="1:18" ht="12.75">
      <c r="A127" s="289"/>
      <c r="B127" s="290"/>
      <c r="C127" s="290"/>
      <c r="D127" s="290"/>
      <c r="E127" s="290"/>
      <c r="F127" s="290"/>
      <c r="G127" s="290"/>
      <c r="H127" s="299">
        <v>8</v>
      </c>
      <c r="I127" s="299" t="s">
        <v>518</v>
      </c>
      <c r="J127" s="299"/>
      <c r="K127" s="299">
        <f>K128</f>
        <v>0</v>
      </c>
      <c r="L127" s="299">
        <f aca="true" t="shared" si="27" ref="L127:Q128">L128</f>
        <v>0</v>
      </c>
      <c r="M127" s="299">
        <f t="shared" si="27"/>
        <v>0</v>
      </c>
      <c r="N127" s="300">
        <f t="shared" si="27"/>
        <v>0</v>
      </c>
      <c r="O127" s="293">
        <f t="shared" si="27"/>
        <v>0</v>
      </c>
      <c r="P127" s="300">
        <f t="shared" si="27"/>
        <v>0</v>
      </c>
      <c r="Q127" s="299">
        <f t="shared" si="27"/>
        <v>0</v>
      </c>
      <c r="R127" s="249"/>
    </row>
    <row r="128" spans="2:18" ht="12.75">
      <c r="B128" s="249"/>
      <c r="C128" s="249"/>
      <c r="D128" s="249"/>
      <c r="E128" s="249"/>
      <c r="F128" s="249"/>
      <c r="G128" s="249"/>
      <c r="H128" s="268">
        <v>84</v>
      </c>
      <c r="I128" s="268" t="s">
        <v>519</v>
      </c>
      <c r="J128" s="268"/>
      <c r="K128" s="263">
        <f>K129</f>
        <v>0</v>
      </c>
      <c r="L128" s="263">
        <f t="shared" si="27"/>
        <v>0</v>
      </c>
      <c r="M128" s="263">
        <f t="shared" si="27"/>
        <v>0</v>
      </c>
      <c r="N128" s="266">
        <f t="shared" si="27"/>
        <v>0</v>
      </c>
      <c r="O128" s="294">
        <f t="shared" si="27"/>
        <v>0</v>
      </c>
      <c r="P128" s="267">
        <f t="shared" si="27"/>
        <v>0</v>
      </c>
      <c r="Q128" s="301">
        <f t="shared" si="27"/>
        <v>0</v>
      </c>
      <c r="R128" s="249"/>
    </row>
    <row r="129" spans="2:18" ht="12.75">
      <c r="B129" s="249"/>
      <c r="C129" s="249"/>
      <c r="D129" s="249"/>
      <c r="E129" s="249"/>
      <c r="F129" s="249"/>
      <c r="G129" s="249"/>
      <c r="H129" s="263">
        <v>843</v>
      </c>
      <c r="I129" s="263" t="s">
        <v>520</v>
      </c>
      <c r="J129" s="263"/>
      <c r="K129" s="263"/>
      <c r="L129" s="263"/>
      <c r="M129" s="263"/>
      <c r="N129" s="266"/>
      <c r="O129" s="294"/>
      <c r="P129" s="267"/>
      <c r="Q129" s="301"/>
      <c r="R129" s="249"/>
    </row>
    <row r="130" spans="1:18" ht="12.75">
      <c r="A130" s="289"/>
      <c r="B130" s="290"/>
      <c r="C130" s="290"/>
      <c r="D130" s="290"/>
      <c r="E130" s="290"/>
      <c r="F130" s="290"/>
      <c r="G130" s="290"/>
      <c r="H130" s="302">
        <v>5</v>
      </c>
      <c r="I130" s="302" t="s">
        <v>453</v>
      </c>
      <c r="J130" s="302"/>
      <c r="K130" s="293">
        <f>K131</f>
        <v>20000</v>
      </c>
      <c r="L130" s="293">
        <f aca="true" t="shared" si="28" ref="L130:Q131">L131</f>
        <v>0</v>
      </c>
      <c r="M130" s="293">
        <f t="shared" si="28"/>
        <v>0</v>
      </c>
      <c r="N130" s="302">
        <f t="shared" si="28"/>
        <v>0</v>
      </c>
      <c r="O130" s="302">
        <f t="shared" si="28"/>
        <v>0</v>
      </c>
      <c r="P130" s="302">
        <f t="shared" si="28"/>
        <v>0</v>
      </c>
      <c r="Q130" s="302">
        <f t="shared" si="28"/>
        <v>0</v>
      </c>
      <c r="R130" s="249"/>
    </row>
    <row r="131" spans="2:18" ht="12.75">
      <c r="B131" s="249"/>
      <c r="C131" s="249"/>
      <c r="D131" s="249"/>
      <c r="E131" s="249"/>
      <c r="F131" s="249"/>
      <c r="G131" s="249"/>
      <c r="H131" s="268">
        <v>51</v>
      </c>
      <c r="I131" s="268" t="s">
        <v>521</v>
      </c>
      <c r="J131" s="268"/>
      <c r="K131" s="266">
        <f>K132</f>
        <v>20000</v>
      </c>
      <c r="L131" s="266">
        <f t="shared" si="28"/>
        <v>0</v>
      </c>
      <c r="M131" s="266">
        <f t="shared" si="28"/>
        <v>0</v>
      </c>
      <c r="N131" s="263">
        <f t="shared" si="28"/>
        <v>0</v>
      </c>
      <c r="O131" s="295">
        <f t="shared" si="28"/>
        <v>0</v>
      </c>
      <c r="P131" s="263">
        <f t="shared" si="28"/>
        <v>0</v>
      </c>
      <c r="Q131" s="263">
        <f t="shared" si="28"/>
        <v>0</v>
      </c>
      <c r="R131" s="249"/>
    </row>
    <row r="132" spans="2:17" ht="12.75">
      <c r="B132" s="249"/>
      <c r="C132" s="249"/>
      <c r="D132" s="249"/>
      <c r="E132" s="249"/>
      <c r="F132" s="249"/>
      <c r="G132" s="249"/>
      <c r="H132" s="263">
        <v>514</v>
      </c>
      <c r="I132" s="263" t="s">
        <v>522</v>
      </c>
      <c r="J132" s="263"/>
      <c r="K132" s="266">
        <f>List2!N203</f>
        <v>20000</v>
      </c>
      <c r="L132" s="266">
        <f>List2!O203</f>
        <v>0</v>
      </c>
      <c r="M132" s="266">
        <f>List2!P203</f>
        <v>0</v>
      </c>
      <c r="N132" s="263">
        <f>List2!Q203</f>
        <v>0</v>
      </c>
      <c r="O132" s="295">
        <f>List2!R203</f>
        <v>0</v>
      </c>
      <c r="P132" s="263">
        <f>List2!S203</f>
        <v>0</v>
      </c>
      <c r="Q132" s="263">
        <f>List2!T203</f>
        <v>0</v>
      </c>
    </row>
    <row r="133" spans="1:17" ht="12.75">
      <c r="A133" s="288"/>
      <c r="B133" s="254"/>
      <c r="C133" s="254"/>
      <c r="D133" s="254"/>
      <c r="E133" s="254"/>
      <c r="F133" s="254"/>
      <c r="G133" s="254"/>
      <c r="H133" s="255" t="s">
        <v>523</v>
      </c>
      <c r="I133" s="255"/>
      <c r="J133" s="255"/>
      <c r="K133" s="255"/>
      <c r="L133" s="255"/>
      <c r="M133" s="255"/>
      <c r="N133" s="256"/>
      <c r="O133" s="374"/>
      <c r="P133" s="256"/>
      <c r="Q133" s="255"/>
    </row>
    <row r="134" spans="1:17" ht="12.75">
      <c r="A134" s="289"/>
      <c r="B134" s="290"/>
      <c r="C134" s="290"/>
      <c r="D134" s="290"/>
      <c r="E134" s="290"/>
      <c r="F134" s="290"/>
      <c r="G134" s="290"/>
      <c r="H134" s="299">
        <v>9</v>
      </c>
      <c r="I134" s="303" t="s">
        <v>456</v>
      </c>
      <c r="J134" s="304"/>
      <c r="K134" s="300">
        <f>K135</f>
        <v>0</v>
      </c>
      <c r="L134" s="299">
        <f aca="true" t="shared" si="29" ref="L134:Q135">L135</f>
        <v>0</v>
      </c>
      <c r="M134" s="299">
        <f t="shared" si="29"/>
        <v>0</v>
      </c>
      <c r="N134" s="300">
        <f t="shared" si="29"/>
        <v>0</v>
      </c>
      <c r="O134" s="293">
        <f t="shared" si="29"/>
        <v>0</v>
      </c>
      <c r="P134" s="300">
        <f t="shared" si="29"/>
        <v>0</v>
      </c>
      <c r="Q134" s="299">
        <f t="shared" si="29"/>
        <v>0</v>
      </c>
    </row>
    <row r="135" spans="2:17" ht="12.75">
      <c r="B135" s="249"/>
      <c r="C135" s="249"/>
      <c r="D135" s="249"/>
      <c r="E135" s="249"/>
      <c r="F135" s="249"/>
      <c r="G135" s="249"/>
      <c r="H135" s="268">
        <v>92</v>
      </c>
      <c r="I135" s="268" t="s">
        <v>524</v>
      </c>
      <c r="J135" s="268"/>
      <c r="K135" s="266">
        <f>K136</f>
        <v>0</v>
      </c>
      <c r="L135" s="266">
        <f t="shared" si="29"/>
        <v>0</v>
      </c>
      <c r="M135" s="266">
        <f t="shared" si="29"/>
        <v>0</v>
      </c>
      <c r="N135" s="266">
        <f t="shared" si="29"/>
        <v>0</v>
      </c>
      <c r="O135" s="294">
        <f t="shared" si="29"/>
        <v>0</v>
      </c>
      <c r="P135" s="267">
        <f t="shared" si="29"/>
        <v>0</v>
      </c>
      <c r="Q135" s="301">
        <f t="shared" si="29"/>
        <v>0</v>
      </c>
    </row>
    <row r="136" spans="2:17" ht="12.75">
      <c r="B136" s="249"/>
      <c r="C136" s="249"/>
      <c r="D136" s="249"/>
      <c r="E136" s="249"/>
      <c r="F136" s="249"/>
      <c r="G136" s="249"/>
      <c r="H136" s="263">
        <v>922</v>
      </c>
      <c r="I136" s="263" t="s">
        <v>525</v>
      </c>
      <c r="J136" s="263"/>
      <c r="K136" s="266"/>
      <c r="L136" s="266"/>
      <c r="M136" s="266"/>
      <c r="N136" s="266"/>
      <c r="O136" s="294"/>
      <c r="P136" s="267"/>
      <c r="Q136" s="301"/>
    </row>
    <row r="137" spans="2:17" ht="12.75"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72"/>
      <c r="O137" s="305"/>
      <c r="P137" s="273"/>
      <c r="Q137" s="258"/>
    </row>
    <row r="138" spans="2:17" ht="12.75"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72"/>
      <c r="O138" s="305"/>
      <c r="P138" s="273"/>
      <c r="Q138" s="258"/>
    </row>
    <row r="139" spans="2:17" ht="12.75"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72"/>
      <c r="O139" s="305"/>
      <c r="P139" s="273"/>
      <c r="Q139" s="258"/>
    </row>
    <row r="140" spans="2:16" ht="12.75">
      <c r="B140" s="249"/>
      <c r="C140" s="249"/>
      <c r="D140" s="249"/>
      <c r="E140" s="249"/>
      <c r="F140" s="249"/>
      <c r="G140" s="249"/>
      <c r="H140" s="249"/>
      <c r="I140" s="290" t="s">
        <v>445</v>
      </c>
      <c r="J140" s="290"/>
      <c r="K140" s="249"/>
      <c r="L140" s="249"/>
      <c r="M140" s="249"/>
      <c r="N140" s="272"/>
      <c r="O140" s="305"/>
      <c r="P140" s="273"/>
    </row>
    <row r="141" spans="2:16" ht="12.75">
      <c r="B141" s="249"/>
      <c r="C141" s="249"/>
      <c r="D141" s="249"/>
      <c r="E141" s="249"/>
      <c r="F141" s="249"/>
      <c r="G141" s="249"/>
      <c r="H141" s="249">
        <v>1</v>
      </c>
      <c r="I141" s="249" t="s">
        <v>526</v>
      </c>
      <c r="J141" s="249"/>
      <c r="K141" s="249"/>
      <c r="L141" s="249"/>
      <c r="M141" s="249"/>
      <c r="N141" s="272"/>
      <c r="O141" s="305"/>
      <c r="P141" s="273"/>
    </row>
    <row r="142" spans="2:16" ht="12.75">
      <c r="B142" s="249"/>
      <c r="C142" s="249"/>
      <c r="D142" s="249"/>
      <c r="E142" s="249"/>
      <c r="F142" s="249"/>
      <c r="G142" s="249"/>
      <c r="H142" s="249">
        <v>2</v>
      </c>
      <c r="I142" s="306" t="s">
        <v>527</v>
      </c>
      <c r="J142" s="249"/>
      <c r="K142" s="249"/>
      <c r="L142" s="249"/>
      <c r="M142" s="249"/>
      <c r="N142" s="272"/>
      <c r="O142" s="305"/>
      <c r="P142" s="273"/>
    </row>
    <row r="143" spans="2:16" ht="12.75">
      <c r="B143" s="249"/>
      <c r="C143" s="249"/>
      <c r="D143" s="249"/>
      <c r="E143" s="249"/>
      <c r="F143" s="249"/>
      <c r="G143" s="249"/>
      <c r="H143" s="249">
        <v>3</v>
      </c>
      <c r="I143" s="306" t="s">
        <v>491</v>
      </c>
      <c r="J143" s="249"/>
      <c r="K143" s="249"/>
      <c r="L143" s="249"/>
      <c r="M143" s="249"/>
      <c r="N143" s="272"/>
      <c r="O143" s="305"/>
      <c r="P143" s="273"/>
    </row>
    <row r="144" spans="2:16" ht="12.75">
      <c r="B144" s="249"/>
      <c r="C144" s="249"/>
      <c r="D144" s="249"/>
      <c r="E144" s="249"/>
      <c r="F144" s="249"/>
      <c r="G144" s="249"/>
      <c r="H144" s="249">
        <v>4</v>
      </c>
      <c r="I144" s="306" t="s">
        <v>528</v>
      </c>
      <c r="J144" s="249"/>
      <c r="K144" s="249"/>
      <c r="L144" s="249"/>
      <c r="M144" s="249"/>
      <c r="N144" s="272"/>
      <c r="O144" s="305"/>
      <c r="P144" s="273"/>
    </row>
    <row r="145" spans="2:16" ht="12.75">
      <c r="B145" s="249"/>
      <c r="C145" s="249"/>
      <c r="D145" s="249"/>
      <c r="E145" s="249"/>
      <c r="F145" s="249"/>
      <c r="G145" s="249"/>
      <c r="H145" s="249">
        <v>5</v>
      </c>
      <c r="I145" s="306" t="s">
        <v>529</v>
      </c>
      <c r="J145" s="249"/>
      <c r="K145" s="249"/>
      <c r="L145" s="249"/>
      <c r="M145" s="249"/>
      <c r="N145" s="272"/>
      <c r="O145" s="305"/>
      <c r="P145" s="273"/>
    </row>
    <row r="146" spans="2:16" ht="12.75">
      <c r="B146" s="249"/>
      <c r="C146" s="249"/>
      <c r="D146" s="249"/>
      <c r="E146" s="249"/>
      <c r="F146" s="249"/>
      <c r="G146" s="249"/>
      <c r="H146" s="249">
        <v>6</v>
      </c>
      <c r="I146" s="306" t="s">
        <v>530</v>
      </c>
      <c r="J146" s="249"/>
      <c r="K146" s="249"/>
      <c r="L146" s="249"/>
      <c r="M146" s="249"/>
      <c r="N146" s="272"/>
      <c r="O146" s="305"/>
      <c r="P146" s="273"/>
    </row>
    <row r="147" spans="2:17" ht="12.75">
      <c r="B147" s="249"/>
      <c r="C147" s="249"/>
      <c r="D147" s="249"/>
      <c r="E147" s="249"/>
      <c r="F147" s="249"/>
      <c r="G147" s="249"/>
      <c r="H147" s="249">
        <v>7</v>
      </c>
      <c r="I147" s="506" t="s">
        <v>531</v>
      </c>
      <c r="J147" s="507"/>
      <c r="K147" s="507"/>
      <c r="L147" s="507"/>
      <c r="M147" s="507"/>
      <c r="N147" s="507"/>
      <c r="O147" s="507"/>
      <c r="P147" s="507"/>
      <c r="Q147" s="507"/>
    </row>
    <row r="148" spans="2:17" ht="12.75">
      <c r="B148" s="249"/>
      <c r="C148" s="249"/>
      <c r="D148" s="249"/>
      <c r="E148" s="249"/>
      <c r="F148" s="249"/>
      <c r="G148" s="249"/>
      <c r="H148" s="249">
        <v>8</v>
      </c>
      <c r="I148" s="506" t="s">
        <v>532</v>
      </c>
      <c r="J148" s="507"/>
      <c r="K148" s="507"/>
      <c r="L148" s="507"/>
      <c r="M148" s="507"/>
      <c r="N148" s="507"/>
      <c r="O148" s="507"/>
      <c r="P148" s="507"/>
      <c r="Q148" s="507"/>
    </row>
    <row r="149" spans="2:16" ht="12.75"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72"/>
      <c r="O149" s="305"/>
      <c r="P149" s="273"/>
    </row>
    <row r="150" spans="2:16" ht="12.75"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72"/>
      <c r="O150" s="305"/>
      <c r="P150" s="273"/>
    </row>
    <row r="151" spans="2:16" ht="12.75"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72"/>
      <c r="O151" s="305"/>
      <c r="P151" s="273"/>
    </row>
    <row r="152" spans="2:16" ht="12.75"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72"/>
      <c r="O152" s="305"/>
      <c r="P152" s="273"/>
    </row>
    <row r="153" spans="2:16" ht="12.75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72"/>
      <c r="O153" s="305"/>
      <c r="P153" s="273"/>
    </row>
    <row r="154" spans="2:16" ht="12.75"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72"/>
      <c r="O154" s="305"/>
      <c r="P154" s="273"/>
    </row>
    <row r="155" spans="2:16" ht="12.75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72"/>
      <c r="O155" s="305"/>
      <c r="P155" s="273"/>
    </row>
    <row r="156" spans="2:16" ht="12.75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72"/>
      <c r="O156" s="305"/>
      <c r="P156" s="273"/>
    </row>
    <row r="157" spans="2:16" ht="12.75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72"/>
      <c r="O157" s="305"/>
      <c r="P157" s="273"/>
    </row>
    <row r="158" spans="2:16" ht="12.75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72"/>
      <c r="O158" s="305"/>
      <c r="P158" s="273"/>
    </row>
    <row r="159" spans="2:16" ht="12.75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72"/>
      <c r="O159" s="305"/>
      <c r="P159" s="273"/>
    </row>
    <row r="160" spans="2:16" ht="12.75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72"/>
      <c r="O160" s="305"/>
      <c r="P160" s="273"/>
    </row>
    <row r="161" spans="2:16" ht="12.75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72"/>
      <c r="O161" s="305"/>
      <c r="P161" s="273"/>
    </row>
    <row r="162" spans="2:16" ht="12.75"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72"/>
      <c r="O162" s="305"/>
      <c r="P162" s="273"/>
    </row>
    <row r="163" spans="2:16" ht="12.75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72"/>
      <c r="O163" s="305"/>
      <c r="P163" s="273"/>
    </row>
    <row r="164" spans="1:16" ht="12.7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72"/>
      <c r="O164" s="305"/>
      <c r="P164" s="273"/>
    </row>
    <row r="165" spans="1:16" ht="12.7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72"/>
      <c r="O165" s="305"/>
      <c r="P165" s="273"/>
    </row>
    <row r="166" spans="2:16" ht="12.75"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72"/>
      <c r="O166" s="305"/>
      <c r="P166" s="273"/>
    </row>
    <row r="167" spans="2:16" ht="12.75"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72"/>
      <c r="O167" s="305"/>
      <c r="P167" s="273"/>
    </row>
    <row r="168" spans="2:16" ht="12.75"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72"/>
      <c r="O168" s="305"/>
      <c r="P168" s="273"/>
    </row>
    <row r="169" spans="2:16" ht="12.75"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72"/>
      <c r="O169" s="305"/>
      <c r="P169" s="273"/>
    </row>
    <row r="170" spans="2:16" ht="12.75"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72"/>
      <c r="O170" s="305"/>
      <c r="P170" s="273"/>
    </row>
    <row r="171" spans="2:16" ht="12.75"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72"/>
      <c r="O171" s="305"/>
      <c r="P171" s="273"/>
    </row>
    <row r="172" spans="2:16" ht="12.75"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72"/>
      <c r="O172" s="305"/>
      <c r="P172" s="273"/>
    </row>
    <row r="173" spans="2:16" ht="12.75"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72"/>
      <c r="O173" s="305"/>
      <c r="P173" s="273"/>
    </row>
    <row r="174" spans="2:16" ht="12.75"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72"/>
      <c r="O174" s="305"/>
      <c r="P174" s="273"/>
    </row>
    <row r="175" spans="2:16" ht="12.75"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72"/>
      <c r="O175" s="305"/>
      <c r="P175" s="273"/>
    </row>
    <row r="176" spans="2:16" ht="12.75"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72"/>
      <c r="O176" s="305"/>
      <c r="P176" s="273"/>
    </row>
    <row r="177" spans="2:16" ht="12.75"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72"/>
      <c r="O177" s="305"/>
      <c r="P177" s="273"/>
    </row>
    <row r="178" spans="2:16" ht="12.75"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72"/>
      <c r="O178" s="305"/>
      <c r="P178" s="273"/>
    </row>
    <row r="179" spans="2:16" ht="12.75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72"/>
      <c r="O179" s="305"/>
      <c r="P179" s="273"/>
    </row>
    <row r="180" spans="2:16" ht="12.75"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72"/>
      <c r="O180" s="305"/>
      <c r="P180" s="273"/>
    </row>
    <row r="181" spans="2:16" ht="12.75"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72"/>
      <c r="O181" s="305"/>
      <c r="P181" s="273"/>
    </row>
    <row r="182" spans="2:16" ht="12.75"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72"/>
      <c r="O182" s="305"/>
      <c r="P182" s="273"/>
    </row>
    <row r="183" spans="2:16" ht="12.75"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72"/>
      <c r="O183" s="305"/>
      <c r="P183" s="273"/>
    </row>
    <row r="184" spans="2:16" ht="12.75"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72"/>
      <c r="O184" s="305"/>
      <c r="P184" s="273"/>
    </row>
    <row r="185" spans="2:16" ht="12.75"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72"/>
      <c r="O185" s="305"/>
      <c r="P185" s="273"/>
    </row>
    <row r="186" spans="2:16" ht="12.75"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72"/>
      <c r="O186" s="305"/>
      <c r="P186" s="273"/>
    </row>
    <row r="187" spans="2:16" ht="12.75"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72"/>
      <c r="O187" s="305"/>
      <c r="P187" s="273"/>
    </row>
    <row r="188" spans="2:16" ht="12.75"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72"/>
      <c r="O188" s="305"/>
      <c r="P188" s="273"/>
    </row>
    <row r="189" spans="2:16" ht="12.75"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72"/>
      <c r="O189" s="305"/>
      <c r="P189" s="273"/>
    </row>
    <row r="190" spans="2:16" ht="12.75"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72"/>
      <c r="O190" s="305"/>
      <c r="P190" s="273"/>
    </row>
    <row r="191" spans="2:16" ht="12.75"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72"/>
      <c r="O191" s="305"/>
      <c r="P191" s="273"/>
    </row>
    <row r="192" spans="2:16" ht="12.75"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72"/>
      <c r="O192" s="305"/>
      <c r="P192" s="273"/>
    </row>
    <row r="193" spans="2:16" ht="12.75"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72"/>
      <c r="O193" s="305"/>
      <c r="P193" s="273"/>
    </row>
    <row r="194" spans="2:16" ht="12.75"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72"/>
      <c r="O194" s="305"/>
      <c r="P194" s="273"/>
    </row>
    <row r="195" spans="2:16" ht="12.75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72"/>
      <c r="O195" s="305"/>
      <c r="P195" s="273"/>
    </row>
    <row r="196" spans="2:16" ht="12.75"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72"/>
      <c r="O196" s="305"/>
      <c r="P196" s="273"/>
    </row>
    <row r="197" spans="2:16" ht="12.75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72"/>
      <c r="O197" s="305"/>
      <c r="P197" s="273"/>
    </row>
    <row r="198" spans="2:16" ht="12.75"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72"/>
      <c r="O198" s="305"/>
      <c r="P198" s="273"/>
    </row>
    <row r="199" spans="2:16" ht="12.75"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72"/>
      <c r="O199" s="305"/>
      <c r="P199" s="273"/>
    </row>
    <row r="200" spans="2:16" ht="12.75"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72"/>
      <c r="O200" s="305"/>
      <c r="P200" s="273"/>
    </row>
    <row r="201" spans="2:16" ht="12.75"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72"/>
      <c r="O201" s="305"/>
      <c r="P201" s="273"/>
    </row>
    <row r="202" spans="2:16" ht="12.75"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72"/>
      <c r="O202" s="305"/>
      <c r="P202" s="273"/>
    </row>
    <row r="203" spans="2:16" ht="12.75"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72"/>
      <c r="O203" s="305"/>
      <c r="P203" s="273"/>
    </row>
    <row r="204" spans="2:16" ht="12.75"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72"/>
      <c r="O204" s="305"/>
      <c r="P204" s="273"/>
    </row>
    <row r="205" spans="2:16" ht="12.75"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72"/>
      <c r="O205" s="305"/>
      <c r="P205" s="273"/>
    </row>
    <row r="206" spans="2:16" ht="12.75"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72"/>
      <c r="O206" s="305"/>
      <c r="P206" s="273"/>
    </row>
    <row r="207" spans="2:16" ht="12.75"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72"/>
      <c r="O207" s="305"/>
      <c r="P207" s="273"/>
    </row>
    <row r="208" spans="2:16" ht="12.75"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72"/>
      <c r="O208" s="305"/>
      <c r="P208" s="273"/>
    </row>
    <row r="209" spans="2:16" ht="12.75"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72"/>
      <c r="O209" s="305"/>
      <c r="P209" s="273"/>
    </row>
    <row r="210" spans="2:16" ht="12.75"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72"/>
      <c r="O210" s="305"/>
      <c r="P210" s="273"/>
    </row>
    <row r="211" spans="2:16" ht="12.75"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72"/>
      <c r="O211" s="305"/>
      <c r="P211" s="273"/>
    </row>
    <row r="212" spans="2:16" ht="12.75"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72"/>
      <c r="P212" s="273"/>
    </row>
    <row r="213" spans="2:16" ht="12.75"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P213" s="273"/>
    </row>
    <row r="214" spans="2:16" ht="12.75"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P214" s="273"/>
    </row>
    <row r="215" spans="2:16" ht="12.75"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P215" s="273"/>
    </row>
    <row r="216" spans="2:16" ht="12.75"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P216" s="273"/>
    </row>
    <row r="217" spans="2:16" ht="12.75"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P217" s="273"/>
    </row>
    <row r="218" spans="2:16" ht="12.75"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P218" s="273"/>
    </row>
    <row r="219" spans="2:16" ht="12.75"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P219" s="273"/>
    </row>
    <row r="220" spans="2:16" ht="12.75"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P220" s="273"/>
    </row>
    <row r="221" spans="2:16" ht="12.75"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P221" s="273"/>
    </row>
    <row r="222" spans="2:16" ht="12.75"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P222" s="273"/>
    </row>
    <row r="223" spans="2:16" ht="12.75"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P223" s="273"/>
    </row>
    <row r="224" spans="2:16" ht="12.75"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P224" s="273"/>
    </row>
    <row r="225" spans="2:16" ht="12.75"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P225" s="273"/>
    </row>
    <row r="226" spans="2:16" ht="12.75"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P226" s="273"/>
    </row>
    <row r="227" spans="2:16" ht="12.75"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P227" s="273"/>
    </row>
    <row r="228" spans="2:16" ht="12.75"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P228" s="273"/>
    </row>
    <row r="229" spans="2:16" ht="12.75"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P229" s="273"/>
    </row>
    <row r="230" spans="2:16" ht="12.75"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P230" s="273"/>
    </row>
    <row r="231" spans="2:16" ht="12.75"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P231" s="273"/>
    </row>
    <row r="232" spans="2:16" ht="12.75"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P232" s="273"/>
    </row>
    <row r="233" spans="2:16" ht="12.75"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P233" s="273"/>
    </row>
    <row r="234" spans="2:16" ht="12.75"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P234" s="273"/>
    </row>
    <row r="235" spans="2:16" ht="12.75"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P235" s="273"/>
    </row>
    <row r="236" spans="2:16" ht="12.75"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P236" s="273"/>
    </row>
    <row r="237" spans="2:16" ht="12.75"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P237" s="273"/>
    </row>
    <row r="238" spans="2:16" ht="12.75"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P238" s="273"/>
    </row>
    <row r="239" spans="2:16" ht="12.75"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P239" s="273"/>
    </row>
    <row r="240" spans="2:16" ht="12.75"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P240" s="273"/>
    </row>
    <row r="241" spans="2:16" ht="12.75"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P241" s="273"/>
    </row>
    <row r="242" spans="2:16" ht="12.75"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P242" s="273"/>
    </row>
    <row r="243" spans="2:16" ht="12.75"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P243" s="273"/>
    </row>
    <row r="244" spans="2:16" ht="12.75"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P244" s="273"/>
    </row>
    <row r="245" spans="2:16" ht="12.75"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P245" s="273"/>
    </row>
    <row r="246" spans="2:16" ht="12.75"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P246" s="273"/>
    </row>
    <row r="247" spans="2:16" ht="12.75"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P247" s="273"/>
    </row>
    <row r="248" spans="2:16" ht="12.75"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P248" s="273"/>
    </row>
    <row r="249" spans="2:16" ht="12.75"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P249" s="273"/>
    </row>
    <row r="250" spans="2:16" ht="12.75"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P250" s="273"/>
    </row>
    <row r="251" spans="2:16" ht="12.75"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P251" s="273"/>
    </row>
    <row r="252" spans="2:16" ht="12.75"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P252" s="273"/>
    </row>
    <row r="253" spans="2:16" ht="12.75"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P253" s="273"/>
    </row>
    <row r="254" spans="2:16" ht="12.75"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P254" s="273"/>
    </row>
    <row r="255" spans="2:16" ht="12.75"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P255" s="273"/>
    </row>
    <row r="256" spans="2:16" ht="12.75"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P256" s="273"/>
    </row>
    <row r="257" spans="2:16" ht="12.75"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P257" s="273"/>
    </row>
    <row r="258" spans="2:16" ht="12.75"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P258" s="273"/>
    </row>
    <row r="259" spans="2:16" ht="12.75"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P259" s="273"/>
    </row>
    <row r="260" spans="2:16" ht="12.75"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P260" s="273"/>
    </row>
    <row r="261" spans="2:16" ht="12.75"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P261" s="273"/>
    </row>
    <row r="262" spans="2:16" ht="12.75"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P262" s="273"/>
    </row>
    <row r="263" spans="2:16" ht="12.75"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P263" s="273"/>
    </row>
    <row r="264" spans="2:16" ht="12.75"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P264" s="273"/>
    </row>
    <row r="265" spans="2:16" ht="12.75"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P265" s="273"/>
    </row>
    <row r="266" spans="2:16" ht="12.75"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P266" s="273"/>
    </row>
    <row r="267" spans="2:16" ht="12.75"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P267" s="273"/>
    </row>
    <row r="268" spans="2:16" ht="12.75"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P268" s="273"/>
    </row>
    <row r="269" spans="2:16" ht="12.75"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P269" s="273"/>
    </row>
    <row r="270" spans="2:16" ht="12.75"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P270" s="273"/>
    </row>
    <row r="271" spans="2:16" ht="12.75"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P271" s="273"/>
    </row>
    <row r="272" spans="2:16" ht="12.75"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P272" s="273"/>
    </row>
    <row r="273" spans="2:16" ht="12.75"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P273" s="273"/>
    </row>
    <row r="274" spans="2:16" ht="12.75"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P274" s="273"/>
    </row>
    <row r="275" spans="2:16" ht="12.75"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P275" s="273"/>
    </row>
    <row r="276" spans="2:16" ht="12.75"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P276" s="273"/>
    </row>
    <row r="277" spans="2:16" ht="12.75"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P277" s="273"/>
    </row>
    <row r="278" spans="2:16" ht="12.75"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P278" s="273"/>
    </row>
    <row r="279" spans="2:16" ht="12.75"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P279" s="273"/>
    </row>
    <row r="280" spans="2:16" ht="12.75"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P280" s="273"/>
    </row>
    <row r="281" spans="2:16" ht="12.75"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P281" s="273"/>
    </row>
    <row r="282" spans="2:16" ht="12.75"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P282" s="273"/>
    </row>
    <row r="283" spans="2:16" ht="12.75"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P283" s="273"/>
    </row>
    <row r="284" spans="2:16" ht="12.75"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P284" s="273"/>
    </row>
    <row r="285" spans="2:16" ht="12.75"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P285" s="273"/>
    </row>
    <row r="286" spans="2:16" ht="12.75"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P286" s="273"/>
    </row>
    <row r="287" spans="2:16" ht="12.75"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P287" s="273"/>
    </row>
    <row r="288" spans="2:16" ht="12.75"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P288" s="273"/>
    </row>
    <row r="289" spans="2:16" ht="12.75"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P289" s="273"/>
    </row>
    <row r="290" spans="2:16" ht="12.75"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P290" s="273"/>
    </row>
    <row r="291" spans="2:16" ht="12.75"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P291" s="273"/>
    </row>
    <row r="292" spans="2:16" ht="12.75"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P292" s="273"/>
    </row>
    <row r="293" spans="2:16" ht="12.75"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P293" s="273"/>
    </row>
    <row r="294" spans="2:16" ht="12.75"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P294" s="273"/>
    </row>
    <row r="295" spans="2:16" ht="12.75"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P295" s="273"/>
    </row>
    <row r="296" spans="2:16" ht="12.75"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P296" s="273"/>
    </row>
    <row r="297" spans="2:16" ht="12.75"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P297" s="273"/>
    </row>
    <row r="298" spans="2:16" ht="12.75"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P298" s="273"/>
    </row>
    <row r="299" spans="2:16" ht="12.75"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P299" s="273"/>
    </row>
    <row r="300" spans="2:16" ht="12.75"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P300" s="273"/>
    </row>
    <row r="301" spans="2:16" ht="12.75"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P301" s="273"/>
    </row>
    <row r="302" spans="2:16" ht="12.75"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P302" s="273"/>
    </row>
    <row r="303" spans="2:16" ht="12.75"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P303" s="273"/>
    </row>
    <row r="304" spans="2:16" ht="12.75"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P304" s="273"/>
    </row>
    <row r="305" spans="2:16" ht="12.75"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P305" s="273"/>
    </row>
    <row r="306" spans="2:16" ht="12.75"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P306" s="273"/>
    </row>
    <row r="307" spans="2:16" ht="12.75"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P307" s="273"/>
    </row>
    <row r="308" spans="2:16" ht="12.75"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P308" s="273"/>
    </row>
    <row r="309" spans="2:16" ht="12.75"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P309" s="273"/>
    </row>
    <row r="310" spans="2:16" ht="12.75"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P310" s="273"/>
    </row>
    <row r="311" spans="2:16" ht="12.75"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P311" s="273"/>
    </row>
    <row r="312" spans="2:16" ht="12.75"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P312" s="273"/>
    </row>
    <row r="313" spans="2:16" ht="12.75"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P313" s="273"/>
    </row>
    <row r="314" spans="2:16" ht="12.75"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P314" s="273"/>
    </row>
    <row r="315" spans="2:16" ht="12.75"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P315" s="273"/>
    </row>
    <row r="316" spans="2:16" ht="12.75"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P316" s="273"/>
    </row>
    <row r="317" spans="2:16" ht="12.75"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P317" s="273"/>
    </row>
    <row r="318" spans="2:16" ht="12.75"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P318" s="273"/>
    </row>
    <row r="319" spans="2:16" ht="12.75"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P319" s="273"/>
    </row>
    <row r="320" spans="2:16" ht="12.75"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P320" s="273"/>
    </row>
    <row r="321" spans="2:16" ht="12.75"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P321" s="273"/>
    </row>
    <row r="322" spans="2:16" ht="12.75"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P322" s="273"/>
    </row>
    <row r="323" spans="2:16" ht="12.75"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P323" s="273"/>
    </row>
    <row r="324" spans="2:16" ht="12.75"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P324" s="273"/>
    </row>
    <row r="325" spans="2:16" ht="12.75"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P325" s="273"/>
    </row>
    <row r="326" spans="2:16" ht="12.75"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P326" s="273"/>
    </row>
    <row r="327" spans="2:16" ht="12.75"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P327" s="273"/>
    </row>
    <row r="328" spans="2:16" ht="12.75"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P328" s="273"/>
    </row>
    <row r="329" spans="2:16" ht="12.75"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P329" s="273"/>
    </row>
    <row r="330" spans="2:16" ht="12.75"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P330" s="273"/>
    </row>
    <row r="331" spans="2:16" ht="12.75"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P331" s="273"/>
    </row>
    <row r="332" spans="2:16" ht="12.75"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P332" s="273"/>
    </row>
    <row r="333" spans="2:16" ht="12.75"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P333" s="273"/>
    </row>
    <row r="334" spans="2:16" ht="12.75"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P334" s="273"/>
    </row>
    <row r="335" spans="2:16" ht="12.75"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P335" s="273"/>
    </row>
    <row r="336" spans="2:16" ht="12.75"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P336" s="273"/>
    </row>
    <row r="337" spans="2:16" ht="12.75"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P337" s="273"/>
    </row>
    <row r="338" spans="2:16" ht="12.75"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P338" s="273"/>
    </row>
    <row r="339" spans="2:16" ht="12.75"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P339" s="273"/>
    </row>
    <row r="340" spans="2:16" ht="12.75"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P340" s="273"/>
    </row>
    <row r="341" spans="2:16" ht="12.75"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P341" s="273"/>
    </row>
    <row r="342" spans="2:16" ht="12.75"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P342" s="273"/>
    </row>
    <row r="343" spans="2:16" ht="12.75"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P343" s="273"/>
    </row>
    <row r="344" spans="2:16" ht="12.75"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P344" s="273"/>
    </row>
    <row r="345" spans="2:16" ht="12.75"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P345" s="273"/>
    </row>
    <row r="346" spans="2:16" ht="12.75"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P346" s="273"/>
    </row>
    <row r="347" spans="2:16" ht="12.75"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P347" s="273"/>
    </row>
    <row r="348" spans="2:16" ht="12.75"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P348" s="273"/>
    </row>
    <row r="349" spans="2:16" ht="12.75"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P349" s="273"/>
    </row>
    <row r="350" spans="2:16" ht="12.75"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P350" s="273"/>
    </row>
    <row r="351" spans="2:16" ht="12.75"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P351" s="273"/>
    </row>
    <row r="352" spans="2:16" ht="12.75"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P352" s="273"/>
    </row>
    <row r="353" spans="2:16" ht="12.75"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P353" s="273"/>
    </row>
    <row r="354" spans="2:16" ht="12.75"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P354" s="273"/>
    </row>
    <row r="355" spans="2:16" ht="12.75"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P355" s="273"/>
    </row>
    <row r="356" spans="2:16" ht="12.75"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P356" s="273"/>
    </row>
    <row r="357" spans="2:16" ht="12.75"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P357" s="273"/>
    </row>
    <row r="358" spans="2:16" ht="12.7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P358" s="273"/>
    </row>
    <row r="359" spans="2:16" ht="12.7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P359" s="273"/>
    </row>
    <row r="360" spans="2:16" ht="12.75"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P360" s="273"/>
    </row>
    <row r="361" spans="2:16" ht="12.75"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P361" s="273"/>
    </row>
    <row r="362" spans="2:16" ht="12.75"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P362" s="273"/>
    </row>
    <row r="363" spans="2:16" ht="12.75"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P363" s="273"/>
    </row>
    <row r="364" spans="2:16" ht="12.75"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P364" s="273"/>
    </row>
    <row r="365" spans="2:16" ht="12.75"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P365" s="273"/>
    </row>
    <row r="366" spans="2:16" ht="12.75"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P366" s="273"/>
    </row>
    <row r="367" spans="2:16" ht="12.75"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P367" s="273"/>
    </row>
    <row r="368" spans="2:16" ht="12.75"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P368" s="273"/>
    </row>
    <row r="369" spans="2:16" ht="12.75"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P369" s="273"/>
    </row>
    <row r="370" spans="2:16" ht="12.75"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P370" s="273"/>
    </row>
    <row r="371" spans="2:16" ht="12.75"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P371" s="273"/>
    </row>
    <row r="372" spans="2:16" ht="12.75"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P372" s="273"/>
    </row>
    <row r="373" spans="2:16" ht="12.75"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P373" s="273"/>
    </row>
    <row r="374" spans="2:16" ht="12.75"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P374" s="273"/>
    </row>
    <row r="375" spans="2:16" ht="12.75"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P375" s="273"/>
    </row>
    <row r="376" spans="2:16" ht="12.75"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P376" s="273"/>
    </row>
    <row r="377" spans="2:16" ht="12.75"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P377" s="273"/>
    </row>
    <row r="378" spans="2:16" ht="12.75"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P378" s="273"/>
    </row>
    <row r="379" spans="2:16" ht="12.75"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P379" s="273"/>
    </row>
    <row r="380" spans="2:16" ht="12.75"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P380" s="273"/>
    </row>
    <row r="381" spans="2:16" ht="12.75"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P381" s="273"/>
    </row>
    <row r="382" spans="2:16" ht="12.75"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P382" s="273"/>
    </row>
    <row r="383" spans="2:16" ht="12.75"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P383" s="273"/>
    </row>
    <row r="384" spans="2:16" ht="12.75"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P384" s="273"/>
    </row>
    <row r="385" spans="2:16" ht="12.75"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P385" s="273"/>
    </row>
    <row r="386" spans="2:16" ht="12.75"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P386" s="273"/>
    </row>
    <row r="387" spans="2:16" ht="12.75"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P387" s="273"/>
    </row>
    <row r="388" spans="2:16" ht="12.75"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P388" s="273"/>
    </row>
    <row r="389" spans="2:16" ht="12.75"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P389" s="273"/>
    </row>
    <row r="390" spans="2:16" ht="12.75"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P390" s="273"/>
    </row>
    <row r="391" spans="2:16" ht="12.75"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P391" s="273"/>
    </row>
    <row r="392" spans="2:16" ht="12.75"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P392" s="273"/>
    </row>
    <row r="393" spans="2:16" ht="12.75"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P393" s="273"/>
    </row>
    <row r="394" spans="2:16" ht="12.75"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P394" s="273"/>
    </row>
    <row r="395" spans="2:16" ht="12.75"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P395" s="273"/>
    </row>
    <row r="396" spans="2:16" ht="12.75"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P396" s="273"/>
    </row>
    <row r="397" spans="2:16" ht="12.75"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P397" s="273"/>
    </row>
    <row r="398" spans="2:16" ht="12.75"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P398" s="273"/>
    </row>
    <row r="399" spans="2:16" ht="12.75"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P399" s="273"/>
    </row>
    <row r="400" spans="2:16" ht="12.75"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P400" s="273"/>
    </row>
    <row r="401" spans="2:16" ht="12.75"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P401" s="273"/>
    </row>
    <row r="402" spans="2:16" ht="12.75"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P402" s="273"/>
    </row>
    <row r="403" spans="2:16" ht="12.75"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P403" s="273"/>
    </row>
    <row r="404" spans="2:16" ht="12.75"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P404" s="273"/>
    </row>
    <row r="405" spans="2:16" ht="12.75"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P405" s="273"/>
    </row>
    <row r="406" spans="2:16" ht="12.75"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P406" s="273"/>
    </row>
    <row r="407" spans="2:16" ht="12.75"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P407" s="273"/>
    </row>
    <row r="408" spans="2:16" ht="12.75"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P408" s="273"/>
    </row>
    <row r="409" spans="2:16" ht="12.75"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P409" s="273"/>
    </row>
    <row r="410" spans="2:16" ht="12.75"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P410" s="273"/>
    </row>
    <row r="411" spans="2:16" ht="12.75"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P411" s="273"/>
    </row>
    <row r="412" spans="2:16" ht="12.75"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P412" s="273"/>
    </row>
    <row r="413" spans="2:16" ht="12.75"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P413" s="273"/>
    </row>
    <row r="414" spans="2:16" ht="12.75"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P414" s="273"/>
    </row>
    <row r="415" spans="2:16" ht="12.75"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P415" s="273"/>
    </row>
    <row r="416" spans="2:16" ht="12.75"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P416" s="273"/>
    </row>
    <row r="417" spans="2:16" ht="12.75"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P417" s="273"/>
    </row>
    <row r="418" spans="2:16" ht="12.75"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P418" s="273"/>
    </row>
    <row r="419" spans="2:16" ht="12.75"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P419" s="273"/>
    </row>
    <row r="420" spans="2:16" ht="12.75"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P420" s="273"/>
    </row>
    <row r="421" spans="2:16" ht="12.75"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P421" s="273"/>
    </row>
    <row r="422" spans="2:16" ht="12.75"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P422" s="273"/>
    </row>
    <row r="423" spans="2:16" ht="12.75"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P423" s="273"/>
    </row>
    <row r="424" spans="2:16" ht="12.75"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P424" s="273"/>
    </row>
    <row r="425" spans="2:16" ht="12.75"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P425" s="273"/>
    </row>
    <row r="426" spans="2:16" ht="12.75"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P426" s="273"/>
    </row>
    <row r="427" spans="2:16" ht="12.75"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P427" s="273"/>
    </row>
    <row r="428" spans="2:16" ht="12.75"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P428" s="273"/>
    </row>
    <row r="429" spans="2:16" ht="12.75"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P429" s="273"/>
    </row>
    <row r="430" spans="2:16" ht="12.75"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P430" s="273"/>
    </row>
    <row r="431" spans="2:16" ht="12.75"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P431" s="273"/>
    </row>
    <row r="432" spans="2:16" ht="12.75"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P432" s="273"/>
    </row>
    <row r="433" spans="2:16" ht="12.75"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P433" s="273"/>
    </row>
    <row r="434" spans="2:16" ht="12.75"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P434" s="273"/>
    </row>
    <row r="435" spans="2:16" ht="12.75"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P435" s="273"/>
    </row>
    <row r="436" spans="2:16" ht="12.75"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P436" s="273"/>
    </row>
    <row r="437" spans="2:16" ht="12.75"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P437" s="273"/>
    </row>
    <row r="438" spans="2:16" ht="12.75"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P438" s="273"/>
    </row>
    <row r="439" spans="2:16" ht="12.75"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P439" s="273"/>
    </row>
    <row r="440" spans="2:16" ht="12.75"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P440" s="273"/>
    </row>
    <row r="441" spans="2:16" ht="12.75"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P441" s="273"/>
    </row>
    <row r="442" spans="2:16" ht="12.75"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P442" s="273"/>
    </row>
    <row r="443" spans="2:16" ht="12.75"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P443" s="273"/>
    </row>
    <row r="444" spans="2:16" ht="12.75"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P444" s="273"/>
    </row>
    <row r="445" spans="2:16" ht="12.75"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P445" s="273"/>
    </row>
    <row r="446" spans="2:16" ht="12.75"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P446" s="273"/>
    </row>
    <row r="447" spans="2:16" ht="12.75"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P447" s="273"/>
    </row>
    <row r="448" spans="2:16" ht="12.75"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P448" s="273"/>
    </row>
    <row r="449" spans="2:16" ht="12.75"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P449" s="273"/>
    </row>
    <row r="450" spans="2:16" ht="12.75"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P450" s="273"/>
    </row>
    <row r="451" spans="2:16" ht="12.75"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P451" s="273"/>
    </row>
    <row r="452" spans="2:16" ht="12.75"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P452" s="273"/>
    </row>
    <row r="453" spans="2:16" ht="12.75"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P453" s="273"/>
    </row>
    <row r="454" spans="2:16" ht="12.75"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P454" s="273"/>
    </row>
    <row r="455" spans="2:16" ht="12.75"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P455" s="273"/>
    </row>
    <row r="456" spans="2:16" ht="12.75"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P456" s="273"/>
    </row>
    <row r="457" spans="2:16" ht="12.75"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P457" s="273"/>
    </row>
    <row r="458" spans="2:16" ht="12.75"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P458" s="273"/>
    </row>
    <row r="459" spans="2:16" ht="12.75"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P459" s="273"/>
    </row>
    <row r="460" spans="2:16" ht="12.75"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P460" s="273"/>
    </row>
    <row r="461" spans="2:16" ht="12.75"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P461" s="273"/>
    </row>
    <row r="462" spans="2:16" ht="12.75"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P462" s="273"/>
    </row>
    <row r="463" spans="2:16" ht="12.75"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P463" s="273"/>
    </row>
    <row r="464" spans="2:16" ht="12.75"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P464" s="273"/>
    </row>
    <row r="465" spans="2:16" ht="12.75"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P465" s="273"/>
    </row>
    <row r="466" spans="2:16" ht="12.75"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P466" s="273"/>
    </row>
    <row r="467" spans="2:16" ht="12.75"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P467" s="273"/>
    </row>
    <row r="468" spans="2:16" ht="12.75">
      <c r="B468" s="249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P468" s="273"/>
    </row>
    <row r="469" spans="2:16" ht="12.75"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P469" s="273"/>
    </row>
    <row r="470" spans="2:16" ht="12.75">
      <c r="B470" s="249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P470" s="273"/>
    </row>
    <row r="471" spans="2:16" ht="12.75">
      <c r="B471" s="249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P471" s="273"/>
    </row>
    <row r="472" spans="2:16" ht="12.75"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P472" s="273"/>
    </row>
    <row r="473" spans="2:16" ht="12.75"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P473" s="273"/>
    </row>
    <row r="474" spans="2:16" ht="12.75"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P474" s="273"/>
    </row>
    <row r="475" spans="2:16" ht="12.75"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P475" s="273"/>
    </row>
    <row r="476" spans="2:16" ht="12.75"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P476" s="273"/>
    </row>
    <row r="477" spans="2:16" ht="12.75"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P477" s="273"/>
    </row>
    <row r="478" spans="2:16" ht="12.75"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P478" s="273"/>
    </row>
    <row r="479" spans="2:16" ht="12.75"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P479" s="273"/>
    </row>
    <row r="480" spans="2:16" ht="12.75"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P480" s="273"/>
    </row>
    <row r="481" spans="2:16" ht="12.75"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P481" s="273"/>
    </row>
    <row r="482" spans="2:16" ht="12.75"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P482" s="273"/>
    </row>
    <row r="483" spans="2:16" ht="12.75"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P483" s="273"/>
    </row>
    <row r="484" spans="2:16" ht="12.75"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P484" s="273"/>
    </row>
    <row r="485" spans="2:16" ht="12.75"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P485" s="273"/>
    </row>
    <row r="486" spans="2:16" ht="12.75"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P486" s="273"/>
    </row>
    <row r="487" spans="2:16" ht="12.75">
      <c r="B487" s="249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P487" s="273"/>
    </row>
    <row r="488" spans="2:16" ht="12.75">
      <c r="B488" s="249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P488" s="273"/>
    </row>
    <row r="489" spans="2:16" ht="12.75"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P489" s="273"/>
    </row>
    <row r="490" spans="2:16" ht="12.75">
      <c r="B490" s="249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P490" s="273"/>
    </row>
    <row r="491" spans="2:16" ht="12.75">
      <c r="B491" s="249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P491" s="273"/>
    </row>
    <row r="492" spans="2:16" ht="12.75"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P492" s="273"/>
    </row>
    <row r="493" spans="2:16" ht="12.75">
      <c r="B493" s="249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P493" s="273"/>
    </row>
    <row r="494" spans="2:16" ht="12.75">
      <c r="B494" s="249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P494" s="273"/>
    </row>
    <row r="495" spans="2:16" ht="12.75">
      <c r="B495" s="249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P495" s="273"/>
    </row>
    <row r="496" spans="2:16" ht="12.75">
      <c r="B496" s="249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P496" s="273"/>
    </row>
    <row r="497" spans="2:16" ht="12.75">
      <c r="B497" s="249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P497" s="273"/>
    </row>
    <row r="498" spans="2:16" ht="12.75">
      <c r="B498" s="249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P498" s="273"/>
    </row>
    <row r="499" spans="2:16" ht="12.75">
      <c r="B499" s="249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P499" s="273"/>
    </row>
    <row r="500" spans="2:16" ht="12.75">
      <c r="B500" s="249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P500" s="273"/>
    </row>
    <row r="501" spans="2:16" ht="12.75">
      <c r="B501" s="249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P501" s="273"/>
    </row>
    <row r="502" spans="2:16" ht="12.75"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P502" s="273"/>
    </row>
    <row r="503" spans="2:16" ht="12.75"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P503" s="273"/>
    </row>
    <row r="504" spans="2:16" ht="12.75">
      <c r="B504" s="249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P504" s="273"/>
    </row>
    <row r="505" spans="2:16" ht="12.75">
      <c r="B505" s="249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P505" s="273"/>
    </row>
    <row r="506" spans="2:16" ht="12.75">
      <c r="B506" s="249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P506" s="273"/>
    </row>
    <row r="507" spans="2:16" ht="12.75">
      <c r="B507" s="249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P507" s="273"/>
    </row>
    <row r="508" spans="2:16" ht="12.75"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P508" s="273"/>
    </row>
    <row r="509" spans="2:16" ht="12.75"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P509" s="273"/>
    </row>
    <row r="510" spans="2:16" ht="12.75"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P510" s="273"/>
    </row>
    <row r="511" spans="2:16" ht="12.75"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P511" s="273"/>
    </row>
    <row r="512" spans="2:16" ht="12.75"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P512" s="273"/>
    </row>
    <row r="513" spans="2:16" ht="12.75"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P513" s="273"/>
    </row>
    <row r="514" spans="2:16" ht="12.75"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P514" s="273"/>
    </row>
    <row r="515" spans="2:16" ht="12.75"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P515" s="273"/>
    </row>
    <row r="516" spans="2:16" ht="12.75"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P516" s="273"/>
    </row>
    <row r="517" spans="2:16" ht="12.75"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P517" s="273"/>
    </row>
    <row r="518" spans="2:16" ht="12.75"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P518" s="273"/>
    </row>
    <row r="519" spans="2:16" ht="12.75">
      <c r="B519" s="249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P519" s="273"/>
    </row>
    <row r="520" spans="2:16" ht="12.75">
      <c r="B520" s="249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P520" s="273"/>
    </row>
    <row r="521" spans="2:16" ht="12.75">
      <c r="B521" s="249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P521" s="273"/>
    </row>
    <row r="522" spans="2:16" ht="12.75">
      <c r="B522" s="249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P522" s="273"/>
    </row>
    <row r="523" spans="2:16" ht="12.75">
      <c r="B523" s="249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P523" s="273"/>
    </row>
    <row r="524" spans="2:16" ht="12.75">
      <c r="B524" s="249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P524" s="273"/>
    </row>
    <row r="525" spans="2:16" ht="12.75">
      <c r="B525" s="249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P525" s="273"/>
    </row>
    <row r="526" spans="2:16" ht="12.75">
      <c r="B526" s="249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P526" s="273"/>
    </row>
    <row r="527" spans="2:16" ht="12.75">
      <c r="B527" s="249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P527" s="273"/>
    </row>
    <row r="528" spans="2:16" ht="12.75">
      <c r="B528" s="249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P528" s="273"/>
    </row>
    <row r="529" spans="2:16" ht="12.75"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P529" s="273"/>
    </row>
    <row r="530" spans="2:16" ht="12.75">
      <c r="B530" s="249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P530" s="273"/>
    </row>
    <row r="531" spans="2:16" ht="12.75"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P531" s="273"/>
    </row>
    <row r="532" spans="2:16" ht="12.75"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P532" s="273"/>
    </row>
    <row r="533" spans="2:16" ht="12.75"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P533" s="273"/>
    </row>
    <row r="534" spans="2:16" ht="12.75">
      <c r="B534" s="249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P534" s="273"/>
    </row>
    <row r="535" spans="2:16" ht="12.75">
      <c r="B535" s="249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P535" s="273"/>
    </row>
    <row r="536" spans="2:16" ht="12.75">
      <c r="B536" s="249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P536" s="273"/>
    </row>
    <row r="537" spans="2:16" ht="12.75"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P537" s="273"/>
    </row>
    <row r="538" spans="2:16" ht="12.75"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P538" s="273"/>
    </row>
    <row r="539" spans="2:16" ht="12.75"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P539" s="273"/>
    </row>
    <row r="540" spans="2:16" ht="12.75">
      <c r="B540" s="249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P540" s="273"/>
    </row>
    <row r="541" spans="2:16" ht="12.75">
      <c r="B541" s="249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P541" s="273"/>
    </row>
    <row r="542" spans="2:16" ht="12.75">
      <c r="B542" s="249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P542" s="273"/>
    </row>
    <row r="543" spans="2:16" ht="12.75"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P543" s="273"/>
    </row>
    <row r="544" spans="2:16" ht="12.75"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P544" s="273"/>
    </row>
    <row r="545" spans="2:16" ht="12.75">
      <c r="B545" s="249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P545" s="273"/>
    </row>
    <row r="546" spans="2:16" ht="12.75">
      <c r="B546" s="249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P546" s="273"/>
    </row>
    <row r="547" spans="2:16" ht="12.75">
      <c r="B547" s="249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P547" s="273"/>
    </row>
    <row r="548" spans="2:16" ht="12.75">
      <c r="B548" s="249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P548" s="273"/>
    </row>
    <row r="549" spans="2:16" ht="12.75">
      <c r="B549" s="249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P549" s="273"/>
    </row>
    <row r="550" spans="2:16" ht="12.75">
      <c r="B550" s="249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P550" s="273"/>
    </row>
    <row r="551" spans="2:16" ht="12.75">
      <c r="B551" s="249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P551" s="273"/>
    </row>
    <row r="552" spans="2:16" ht="12.75">
      <c r="B552" s="249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P552" s="273"/>
    </row>
    <row r="553" spans="2:16" ht="12.75"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P553" s="273"/>
    </row>
    <row r="554" spans="2:16" ht="12.75">
      <c r="B554" s="249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P554" s="273"/>
    </row>
    <row r="555" spans="2:16" ht="12.75"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P555" s="273"/>
    </row>
    <row r="556" spans="2:16" ht="12.75">
      <c r="B556" s="249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P556" s="273"/>
    </row>
    <row r="557" spans="2:16" ht="12.75">
      <c r="B557" s="249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P557" s="273"/>
    </row>
    <row r="558" spans="2:16" ht="12.75">
      <c r="B558" s="249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P558" s="273"/>
    </row>
    <row r="559" spans="2:16" ht="12.75">
      <c r="B559" s="249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P559" s="273"/>
    </row>
    <row r="560" spans="2:16" ht="12.75">
      <c r="B560" s="249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P560" s="273"/>
    </row>
    <row r="561" spans="2:16" ht="12.75">
      <c r="B561" s="249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P561" s="273"/>
    </row>
    <row r="562" spans="2:16" ht="12.75">
      <c r="B562" s="249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P562" s="273"/>
    </row>
    <row r="563" spans="2:16" ht="12.75">
      <c r="B563" s="249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P563" s="273"/>
    </row>
    <row r="564" spans="2:16" ht="12.75">
      <c r="B564" s="249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P564" s="273"/>
    </row>
    <row r="565" spans="2:16" ht="12.75">
      <c r="B565" s="249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P565" s="273"/>
    </row>
    <row r="566" spans="2:16" ht="12.75">
      <c r="B566" s="249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P566" s="273"/>
    </row>
    <row r="567" spans="2:16" ht="12.75">
      <c r="B567" s="249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P567" s="273"/>
    </row>
    <row r="568" spans="2:16" ht="12.75">
      <c r="B568" s="249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P568" s="273"/>
    </row>
    <row r="569" spans="2:16" ht="12.75">
      <c r="B569" s="249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P569" s="273"/>
    </row>
    <row r="570" spans="2:16" ht="12.75">
      <c r="B570" s="249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P570" s="273"/>
    </row>
    <row r="571" spans="2:16" ht="12.75">
      <c r="B571" s="249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P571" s="273"/>
    </row>
    <row r="572" spans="2:16" ht="12.75">
      <c r="B572" s="249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P572" s="273"/>
    </row>
    <row r="573" spans="2:16" ht="12.75">
      <c r="B573" s="249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P573" s="273"/>
    </row>
    <row r="574" spans="2:16" ht="12.75">
      <c r="B574" s="249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P574" s="273"/>
    </row>
    <row r="575" spans="2:16" ht="12.75">
      <c r="B575" s="249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P575" s="273"/>
    </row>
    <row r="576" spans="2:16" ht="12.75">
      <c r="B576" s="249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P576" s="273"/>
    </row>
    <row r="577" spans="2:16" ht="12.75">
      <c r="B577" s="249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P577" s="273"/>
    </row>
    <row r="578" spans="2:16" ht="12.75"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P578" s="273"/>
    </row>
    <row r="579" spans="2:16" ht="12.75">
      <c r="B579" s="249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P579" s="273"/>
    </row>
    <row r="580" spans="2:16" ht="12.75">
      <c r="B580" s="249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P580" s="273"/>
    </row>
    <row r="581" spans="2:16" ht="12.75">
      <c r="B581" s="249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P581" s="273"/>
    </row>
    <row r="582" spans="2:16" ht="12.75">
      <c r="B582" s="249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P582" s="273"/>
    </row>
    <row r="583" spans="2:16" ht="12.75">
      <c r="B583" s="249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P583" s="273"/>
    </row>
    <row r="584" spans="2:16" ht="12.75">
      <c r="B584" s="249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P584" s="273"/>
    </row>
    <row r="585" spans="2:16" ht="12.75"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P585" s="273"/>
    </row>
    <row r="586" spans="2:16" ht="12.75">
      <c r="B586" s="249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P586" s="273"/>
    </row>
    <row r="587" spans="2:16" ht="12.75">
      <c r="B587" s="249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P587" s="273"/>
    </row>
    <row r="588" spans="2:16" ht="12.75">
      <c r="B588" s="249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P588" s="273"/>
    </row>
    <row r="589" spans="2:16" ht="12.75">
      <c r="B589" s="249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P589" s="273"/>
    </row>
    <row r="590" spans="2:16" ht="12.75">
      <c r="B590" s="249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P590" s="273"/>
    </row>
    <row r="591" ht="12.75">
      <c r="N591" s="249"/>
    </row>
    <row r="592" ht="12.75">
      <c r="N592" s="249"/>
    </row>
    <row r="593" ht="12.75">
      <c r="N593" s="249"/>
    </row>
    <row r="594" ht="12.75">
      <c r="N594" s="249"/>
    </row>
    <row r="595" ht="12.75">
      <c r="N595" s="249"/>
    </row>
    <row r="596" ht="12.75">
      <c r="N596" s="249"/>
    </row>
    <row r="597" ht="12.75">
      <c r="N597" s="249"/>
    </row>
  </sheetData>
  <sheetProtection/>
  <mergeCells count="5">
    <mergeCell ref="I148:Q148"/>
    <mergeCell ref="A6:Q6"/>
    <mergeCell ref="A10:Q10"/>
    <mergeCell ref="I104:J104"/>
    <mergeCell ref="I147:Q14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5"/>
  <sheetViews>
    <sheetView zoomScale="80" zoomScaleNormal="80" zoomScalePageLayoutView="0" workbookViewId="0" topLeftCell="A1">
      <selection activeCell="R602" sqref="R602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0.28125" style="0" customWidth="1"/>
    <col min="16" max="16" width="10.00390625" style="298" customWidth="1"/>
    <col min="17" max="17" width="10.57421875" style="0" customWidth="1"/>
    <col min="18" max="18" width="11.140625" style="429" customWidth="1"/>
    <col min="19" max="19" width="11.8515625" style="0" customWidth="1"/>
    <col min="20" max="20" width="11.57421875" style="0" customWidth="1"/>
  </cols>
  <sheetData>
    <row r="1" spans="1:30" ht="12.75">
      <c r="A1" s="1" t="s">
        <v>146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356"/>
      <c r="Q1" s="2"/>
      <c r="R1" s="380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145</v>
      </c>
      <c r="N2" s="2"/>
      <c r="O2" s="2"/>
      <c r="P2" s="356"/>
      <c r="Q2" s="2"/>
      <c r="R2" s="380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356"/>
      <c r="Q3" s="2"/>
      <c r="R3" s="380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95"/>
      <c r="Q4" s="1"/>
      <c r="R4" s="381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5"/>
      <c r="Q5" s="1"/>
      <c r="R5" s="381"/>
      <c r="S5" s="6"/>
      <c r="T5" s="6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7" t="s">
        <v>19</v>
      </c>
      <c r="B6" s="7"/>
      <c r="C6" s="7" t="s">
        <v>20</v>
      </c>
      <c r="D6" s="7"/>
      <c r="E6" s="7"/>
      <c r="F6" s="7"/>
      <c r="G6" s="7"/>
      <c r="H6" s="7"/>
      <c r="I6" s="7"/>
      <c r="J6" s="7" t="s">
        <v>21</v>
      </c>
      <c r="K6" s="7"/>
      <c r="L6" s="7"/>
      <c r="M6" s="7"/>
      <c r="N6" s="8" t="s">
        <v>0</v>
      </c>
      <c r="O6" s="8" t="s">
        <v>1</v>
      </c>
      <c r="P6" s="357" t="s">
        <v>149</v>
      </c>
      <c r="Q6" s="8" t="s">
        <v>2</v>
      </c>
      <c r="R6" s="382" t="s">
        <v>1</v>
      </c>
      <c r="S6" s="8" t="s">
        <v>2</v>
      </c>
      <c r="T6" s="8" t="s">
        <v>2</v>
      </c>
      <c r="U6" s="5"/>
      <c r="V6" s="10"/>
      <c r="W6" s="5"/>
      <c r="X6" s="5"/>
      <c r="Y6" s="5"/>
      <c r="Z6" s="5"/>
      <c r="AA6" s="5"/>
      <c r="AB6" s="5"/>
      <c r="AC6" s="5"/>
      <c r="AD6" s="5"/>
    </row>
    <row r="7" spans="1:30" ht="12.75">
      <c r="A7" s="7" t="s">
        <v>22</v>
      </c>
      <c r="B7" s="7"/>
      <c r="C7" s="7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9">
        <v>2013</v>
      </c>
      <c r="O7" s="9">
        <v>2014</v>
      </c>
      <c r="P7" s="367">
        <v>2014</v>
      </c>
      <c r="Q7" s="9">
        <v>2015</v>
      </c>
      <c r="R7" s="383">
        <v>2015</v>
      </c>
      <c r="S7" s="9">
        <v>2016</v>
      </c>
      <c r="T7" s="11" t="s">
        <v>404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2.75">
      <c r="A8" s="7" t="s">
        <v>24</v>
      </c>
      <c r="B8" s="7"/>
      <c r="C8" s="550" t="s">
        <v>253</v>
      </c>
      <c r="D8" s="551"/>
      <c r="E8" s="551"/>
      <c r="F8" s="551"/>
      <c r="G8" s="551"/>
      <c r="H8" s="551"/>
      <c r="I8" s="551"/>
      <c r="J8" s="7" t="s">
        <v>49</v>
      </c>
      <c r="K8" s="7"/>
      <c r="L8" s="7" t="s">
        <v>51</v>
      </c>
      <c r="M8" s="7"/>
      <c r="N8" s="9"/>
      <c r="O8" s="9"/>
      <c r="P8" s="358"/>
      <c r="Q8" s="9"/>
      <c r="R8" s="383"/>
      <c r="S8" s="9"/>
      <c r="T8" s="9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.75">
      <c r="A9" s="7" t="s">
        <v>25</v>
      </c>
      <c r="B9" s="7"/>
      <c r="C9" s="7"/>
      <c r="D9" s="7"/>
      <c r="E9" s="7"/>
      <c r="F9" s="7"/>
      <c r="G9" s="7"/>
      <c r="H9" s="7"/>
      <c r="I9" s="7"/>
      <c r="J9" s="7" t="s">
        <v>50</v>
      </c>
      <c r="K9" s="7" t="s">
        <v>26</v>
      </c>
      <c r="L9" s="7" t="s">
        <v>52</v>
      </c>
      <c r="M9" s="7"/>
      <c r="N9" s="9"/>
      <c r="O9" s="9"/>
      <c r="P9" s="358"/>
      <c r="Q9" s="12"/>
      <c r="R9" s="383"/>
      <c r="S9" s="12"/>
      <c r="T9" s="12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.75">
      <c r="A10" s="13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/>
      <c r="K10" s="13" t="s">
        <v>27</v>
      </c>
      <c r="L10" s="13"/>
      <c r="M10" s="13"/>
      <c r="N10" s="13"/>
      <c r="O10" s="13"/>
      <c r="P10" s="59"/>
      <c r="Q10" s="13"/>
      <c r="R10" s="384"/>
      <c r="S10" s="13"/>
      <c r="T10" s="13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4" t="s">
        <v>119</v>
      </c>
      <c r="L11" s="14" t="s">
        <v>118</v>
      </c>
      <c r="M11" s="15"/>
      <c r="N11" s="15"/>
      <c r="O11" s="15"/>
      <c r="P11" s="359"/>
      <c r="Q11" s="15"/>
      <c r="R11" s="385"/>
      <c r="S11" s="15"/>
      <c r="T11" s="1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7" t="s">
        <v>73</v>
      </c>
      <c r="L12" s="16" t="s">
        <v>74</v>
      </c>
      <c r="M12" s="16"/>
      <c r="N12" s="16"/>
      <c r="O12" s="16"/>
      <c r="P12" s="360"/>
      <c r="Q12" s="16"/>
      <c r="R12" s="386"/>
      <c r="S12" s="16"/>
      <c r="T12" s="16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75</v>
      </c>
      <c r="L13" s="1" t="s">
        <v>40</v>
      </c>
      <c r="M13" s="1"/>
      <c r="N13" s="1"/>
      <c r="O13" s="1"/>
      <c r="P13" s="203"/>
      <c r="Q13" s="1"/>
      <c r="R13" s="381"/>
      <c r="S13" s="6"/>
      <c r="T13" s="6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>
      <c r="A14" s="15" t="s">
        <v>141</v>
      </c>
      <c r="B14" s="15"/>
      <c r="C14" s="15"/>
      <c r="D14" s="15"/>
      <c r="E14" s="15"/>
      <c r="F14" s="15"/>
      <c r="G14" s="15"/>
      <c r="H14" s="15"/>
      <c r="I14" s="15"/>
      <c r="J14" s="15"/>
      <c r="K14" s="18" t="s">
        <v>56</v>
      </c>
      <c r="L14" s="18" t="s">
        <v>54</v>
      </c>
      <c r="M14" s="18"/>
      <c r="N14" s="15"/>
      <c r="O14" s="15"/>
      <c r="P14" s="359"/>
      <c r="Q14" s="15"/>
      <c r="R14" s="385"/>
      <c r="S14" s="15"/>
      <c r="T14" s="1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8" t="s">
        <v>57</v>
      </c>
      <c r="L15" s="18" t="s">
        <v>55</v>
      </c>
      <c r="M15" s="18"/>
      <c r="N15" s="15"/>
      <c r="O15" s="15"/>
      <c r="P15" s="359"/>
      <c r="Q15" s="15"/>
      <c r="R15" s="385"/>
      <c r="S15" s="15"/>
      <c r="T15" s="1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.75">
      <c r="A16" s="19" t="s">
        <v>256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56</v>
      </c>
      <c r="L16" s="21" t="s">
        <v>429</v>
      </c>
      <c r="M16" s="21"/>
      <c r="N16" s="20"/>
      <c r="O16" s="20"/>
      <c r="P16" s="361"/>
      <c r="Q16" s="20"/>
      <c r="R16" s="387"/>
      <c r="S16" s="20"/>
      <c r="T16" s="20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2"/>
      <c r="L17" s="23" t="s">
        <v>254</v>
      </c>
      <c r="M17" s="22"/>
      <c r="N17" s="20"/>
      <c r="O17" s="20"/>
      <c r="P17" s="361"/>
      <c r="Q17" s="20"/>
      <c r="R17" s="387"/>
      <c r="S17" s="20"/>
      <c r="T17" s="20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24" t="s">
        <v>255</v>
      </c>
      <c r="B18" s="24"/>
      <c r="C18" s="24"/>
      <c r="D18" s="24"/>
      <c r="E18" s="24"/>
      <c r="F18" s="24"/>
      <c r="G18" s="24"/>
      <c r="H18" s="24"/>
      <c r="I18" s="24"/>
      <c r="J18" s="24">
        <v>111</v>
      </c>
      <c r="K18" s="25" t="s">
        <v>58</v>
      </c>
      <c r="L18" s="519" t="s">
        <v>271</v>
      </c>
      <c r="M18" s="519"/>
      <c r="N18" s="26"/>
      <c r="O18" s="13"/>
      <c r="P18" s="59"/>
      <c r="Q18" s="13"/>
      <c r="R18" s="384"/>
      <c r="S18" s="13"/>
      <c r="T18" s="13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.75">
      <c r="A19" s="24" t="s">
        <v>255</v>
      </c>
      <c r="B19" s="24">
        <v>1</v>
      </c>
      <c r="C19" s="24"/>
      <c r="D19" s="24">
        <v>3</v>
      </c>
      <c r="E19" s="24"/>
      <c r="F19" s="24">
        <v>5</v>
      </c>
      <c r="G19" s="24"/>
      <c r="H19" s="24"/>
      <c r="I19" s="24"/>
      <c r="J19" s="24">
        <v>111</v>
      </c>
      <c r="K19" s="28">
        <v>3</v>
      </c>
      <c r="L19" s="28" t="s">
        <v>3</v>
      </c>
      <c r="M19" s="28"/>
      <c r="N19" s="29">
        <f aca="true" t="shared" si="0" ref="N19:T19">N20+N33</f>
        <v>440249</v>
      </c>
      <c r="O19" s="29">
        <f t="shared" si="0"/>
        <v>325000</v>
      </c>
      <c r="P19" s="29">
        <f t="shared" si="0"/>
        <v>282100</v>
      </c>
      <c r="Q19" s="29">
        <f t="shared" si="0"/>
        <v>202000</v>
      </c>
      <c r="R19" s="388">
        <f t="shared" si="0"/>
        <v>287000</v>
      </c>
      <c r="S19" s="29">
        <f t="shared" si="0"/>
        <v>247000</v>
      </c>
      <c r="T19" s="29">
        <f t="shared" si="0"/>
        <v>377000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.75">
      <c r="A20" s="24" t="s">
        <v>255</v>
      </c>
      <c r="B20" s="24">
        <v>1</v>
      </c>
      <c r="C20" s="24"/>
      <c r="D20" s="24">
        <v>3</v>
      </c>
      <c r="E20" s="24"/>
      <c r="F20" s="24">
        <v>5</v>
      </c>
      <c r="G20" s="24"/>
      <c r="H20" s="24"/>
      <c r="I20" s="24"/>
      <c r="J20" s="24">
        <v>111</v>
      </c>
      <c r="K20" s="31">
        <v>32</v>
      </c>
      <c r="L20" s="32" t="s">
        <v>8</v>
      </c>
      <c r="M20" s="33"/>
      <c r="N20" s="34">
        <f aca="true" t="shared" si="1" ref="N20:T20">N21+N23</f>
        <v>404249</v>
      </c>
      <c r="O20" s="34">
        <f t="shared" si="1"/>
        <v>325000</v>
      </c>
      <c r="P20" s="34">
        <f t="shared" si="1"/>
        <v>282100</v>
      </c>
      <c r="Q20" s="34">
        <f t="shared" si="1"/>
        <v>202000</v>
      </c>
      <c r="R20" s="388">
        <f t="shared" si="1"/>
        <v>287000</v>
      </c>
      <c r="S20" s="34">
        <f t="shared" si="1"/>
        <v>247000</v>
      </c>
      <c r="T20" s="34">
        <f t="shared" si="1"/>
        <v>347000</v>
      </c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>
      <c r="A21" s="24" t="s">
        <v>255</v>
      </c>
      <c r="B21" s="24">
        <v>1</v>
      </c>
      <c r="C21" s="24"/>
      <c r="D21" s="24">
        <v>3</v>
      </c>
      <c r="E21" s="24"/>
      <c r="F21" s="24">
        <v>5</v>
      </c>
      <c r="G21" s="24"/>
      <c r="H21" s="24"/>
      <c r="I21" s="24"/>
      <c r="J21" s="24">
        <v>111</v>
      </c>
      <c r="K21" s="28">
        <v>323</v>
      </c>
      <c r="L21" s="532" t="s">
        <v>10</v>
      </c>
      <c r="M21" s="533"/>
      <c r="N21" s="56">
        <f aca="true" t="shared" si="2" ref="N21:T21">N22</f>
        <v>29660</v>
      </c>
      <c r="O21" s="56">
        <f t="shared" si="2"/>
        <v>30000</v>
      </c>
      <c r="P21" s="56">
        <f t="shared" si="2"/>
        <v>25000</v>
      </c>
      <c r="Q21" s="56">
        <f t="shared" si="2"/>
        <v>30000</v>
      </c>
      <c r="R21" s="388">
        <f t="shared" si="2"/>
        <v>25000</v>
      </c>
      <c r="S21" s="56">
        <f t="shared" si="2"/>
        <v>25000</v>
      </c>
      <c r="T21" s="56">
        <f t="shared" si="2"/>
        <v>25000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>
      <c r="A22" s="24" t="s">
        <v>255</v>
      </c>
      <c r="B22" s="24">
        <v>1</v>
      </c>
      <c r="C22" s="24"/>
      <c r="D22" s="24">
        <v>3</v>
      </c>
      <c r="E22" s="24"/>
      <c r="F22" s="24">
        <v>5</v>
      </c>
      <c r="G22" s="24"/>
      <c r="H22" s="24"/>
      <c r="I22" s="24"/>
      <c r="J22" s="24">
        <v>111</v>
      </c>
      <c r="K22" s="31">
        <v>3233</v>
      </c>
      <c r="L22" s="31" t="s">
        <v>78</v>
      </c>
      <c r="M22" s="31"/>
      <c r="N22" s="37">
        <v>29660</v>
      </c>
      <c r="O22" s="37">
        <v>30000</v>
      </c>
      <c r="P22" s="37">
        <v>25000</v>
      </c>
      <c r="Q22" s="37">
        <v>30000</v>
      </c>
      <c r="R22" s="388">
        <v>25000</v>
      </c>
      <c r="S22" s="37">
        <v>25000</v>
      </c>
      <c r="T22" s="37">
        <v>25000</v>
      </c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>
      <c r="A23" s="24" t="s">
        <v>255</v>
      </c>
      <c r="B23" s="24">
        <v>1</v>
      </c>
      <c r="C23" s="24"/>
      <c r="D23" s="24">
        <v>3</v>
      </c>
      <c r="E23" s="24"/>
      <c r="F23" s="24">
        <v>5</v>
      </c>
      <c r="G23" s="24"/>
      <c r="H23" s="24"/>
      <c r="I23" s="24"/>
      <c r="J23" s="24">
        <v>111</v>
      </c>
      <c r="K23" s="28">
        <v>329</v>
      </c>
      <c r="L23" s="532" t="s">
        <v>37</v>
      </c>
      <c r="M23" s="533"/>
      <c r="N23" s="56">
        <f>N24+N25+N26+N27+N28+N29+N30+N31+N32</f>
        <v>374589</v>
      </c>
      <c r="O23" s="56">
        <f aca="true" t="shared" si="3" ref="O23:T23">O24+O25+O26+O27+O28+O29+O30+O31+O32</f>
        <v>295000</v>
      </c>
      <c r="P23" s="56">
        <f t="shared" si="3"/>
        <v>257100</v>
      </c>
      <c r="Q23" s="56">
        <f t="shared" si="3"/>
        <v>172000</v>
      </c>
      <c r="R23" s="388">
        <f t="shared" si="3"/>
        <v>262000</v>
      </c>
      <c r="S23" s="56">
        <f t="shared" si="3"/>
        <v>222000</v>
      </c>
      <c r="T23" s="56">
        <f t="shared" si="3"/>
        <v>322000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ht="12.75">
      <c r="A24" s="24" t="s">
        <v>255</v>
      </c>
      <c r="B24" s="24">
        <v>1</v>
      </c>
      <c r="C24" s="24"/>
      <c r="D24" s="24">
        <v>3</v>
      </c>
      <c r="E24" s="24"/>
      <c r="F24" s="24">
        <v>5</v>
      </c>
      <c r="G24" s="24"/>
      <c r="H24" s="24"/>
      <c r="I24" s="24"/>
      <c r="J24" s="24">
        <v>111</v>
      </c>
      <c r="K24" s="31">
        <v>3291</v>
      </c>
      <c r="L24" s="35" t="s">
        <v>438</v>
      </c>
      <c r="M24" s="36"/>
      <c r="N24" s="34">
        <v>158028</v>
      </c>
      <c r="O24" s="34">
        <v>180000</v>
      </c>
      <c r="P24" s="34">
        <v>191000</v>
      </c>
      <c r="Q24" s="34">
        <v>150000</v>
      </c>
      <c r="R24" s="388">
        <v>190000</v>
      </c>
      <c r="S24" s="34">
        <v>190000</v>
      </c>
      <c r="T24" s="34">
        <v>190000</v>
      </c>
      <c r="U24" s="39" t="s">
        <v>563</v>
      </c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ht="12.75">
      <c r="A25" s="24" t="s">
        <v>255</v>
      </c>
      <c r="B25" s="24">
        <v>1</v>
      </c>
      <c r="C25" s="24"/>
      <c r="D25" s="24">
        <v>3</v>
      </c>
      <c r="E25" s="24"/>
      <c r="F25" s="24">
        <v>5</v>
      </c>
      <c r="G25" s="24"/>
      <c r="H25" s="24"/>
      <c r="I25" s="24"/>
      <c r="J25" s="24">
        <v>111</v>
      </c>
      <c r="K25" s="40">
        <v>3291</v>
      </c>
      <c r="L25" s="40" t="s">
        <v>617</v>
      </c>
      <c r="M25" s="40"/>
      <c r="N25" s="41">
        <v>0</v>
      </c>
      <c r="O25" s="41">
        <v>0</v>
      </c>
      <c r="P25" s="41">
        <v>0</v>
      </c>
      <c r="Q25" s="41">
        <v>0</v>
      </c>
      <c r="R25" s="389">
        <v>40000</v>
      </c>
      <c r="S25" s="41">
        <v>0</v>
      </c>
      <c r="T25" s="41">
        <v>0</v>
      </c>
      <c r="U25" s="5" t="s">
        <v>564</v>
      </c>
      <c r="V25" s="122">
        <v>1300000</v>
      </c>
      <c r="W25" s="5"/>
      <c r="X25" s="5"/>
      <c r="Y25" s="5"/>
      <c r="Z25" s="5"/>
      <c r="AA25" s="5"/>
      <c r="AB25" s="5"/>
      <c r="AC25" s="5"/>
      <c r="AD25" s="5"/>
    </row>
    <row r="26" spans="1:30" ht="12.75">
      <c r="A26" s="24" t="s">
        <v>255</v>
      </c>
      <c r="B26" s="24">
        <v>1</v>
      </c>
      <c r="C26" s="24"/>
      <c r="D26" s="24">
        <v>3</v>
      </c>
      <c r="E26" s="24"/>
      <c r="F26" s="24">
        <v>5</v>
      </c>
      <c r="G26" s="24"/>
      <c r="H26" s="24"/>
      <c r="I26" s="24"/>
      <c r="J26" s="24">
        <v>111</v>
      </c>
      <c r="K26" s="40">
        <v>3291</v>
      </c>
      <c r="L26" s="40" t="s">
        <v>633</v>
      </c>
      <c r="M26" s="40"/>
      <c r="N26" s="41">
        <v>162342</v>
      </c>
      <c r="O26" s="41">
        <v>0</v>
      </c>
      <c r="P26" s="41">
        <v>0</v>
      </c>
      <c r="Q26" s="41">
        <v>0</v>
      </c>
      <c r="R26" s="389">
        <v>0</v>
      </c>
      <c r="S26" s="41">
        <v>0</v>
      </c>
      <c r="T26" s="41">
        <v>100000</v>
      </c>
      <c r="U26" s="5" t="s">
        <v>565</v>
      </c>
      <c r="V26" s="122">
        <v>1500000</v>
      </c>
      <c r="W26" s="5"/>
      <c r="X26" s="5"/>
      <c r="Y26" s="5"/>
      <c r="Z26" s="5"/>
      <c r="AA26" s="5"/>
      <c r="AB26" s="5"/>
      <c r="AC26" s="5"/>
      <c r="AD26" s="5"/>
    </row>
    <row r="27" spans="1:30" ht="12.75" hidden="1">
      <c r="A27" s="24" t="s">
        <v>255</v>
      </c>
      <c r="B27" s="24">
        <v>1</v>
      </c>
      <c r="C27" s="24"/>
      <c r="D27" s="24">
        <v>3</v>
      </c>
      <c r="E27" s="24"/>
      <c r="F27" s="24">
        <v>5</v>
      </c>
      <c r="G27" s="24"/>
      <c r="H27" s="24"/>
      <c r="I27" s="24"/>
      <c r="J27" s="24">
        <v>111</v>
      </c>
      <c r="K27" s="40">
        <v>3291</v>
      </c>
      <c r="L27" s="541" t="s">
        <v>191</v>
      </c>
      <c r="M27" s="542"/>
      <c r="N27" s="41"/>
      <c r="O27" s="41"/>
      <c r="P27" s="41"/>
      <c r="Q27" s="41"/>
      <c r="R27" s="389"/>
      <c r="S27" s="41"/>
      <c r="T27" s="41"/>
      <c r="U27" s="5" t="s">
        <v>566</v>
      </c>
      <c r="V27" s="122">
        <v>1200000</v>
      </c>
      <c r="W27" s="5" t="s">
        <v>579</v>
      </c>
      <c r="X27" s="5"/>
      <c r="Y27" s="5"/>
      <c r="Z27" s="5"/>
      <c r="AA27" s="5"/>
      <c r="AB27" s="5"/>
      <c r="AC27" s="5"/>
      <c r="AD27" s="5"/>
    </row>
    <row r="28" spans="1:30" ht="12.75" hidden="1">
      <c r="A28" s="24" t="s">
        <v>255</v>
      </c>
      <c r="B28" s="24">
        <v>1</v>
      </c>
      <c r="C28" s="24"/>
      <c r="D28" s="24">
        <v>3</v>
      </c>
      <c r="E28" s="24"/>
      <c r="F28" s="24">
        <v>5</v>
      </c>
      <c r="G28" s="24"/>
      <c r="H28" s="24"/>
      <c r="I28" s="24"/>
      <c r="J28" s="24">
        <v>111</v>
      </c>
      <c r="K28" s="40">
        <v>3291</v>
      </c>
      <c r="L28" s="40" t="s">
        <v>542</v>
      </c>
      <c r="M28" s="40"/>
      <c r="N28" s="42">
        <v>0</v>
      </c>
      <c r="O28" s="42">
        <v>50000</v>
      </c>
      <c r="P28" s="42">
        <v>0</v>
      </c>
      <c r="Q28" s="42">
        <v>0</v>
      </c>
      <c r="R28" s="389">
        <v>0</v>
      </c>
      <c r="S28" s="42">
        <v>0</v>
      </c>
      <c r="T28" s="42">
        <v>0</v>
      </c>
      <c r="U28" s="5" t="s">
        <v>567</v>
      </c>
      <c r="V28" s="122">
        <v>65000</v>
      </c>
      <c r="W28" s="5"/>
      <c r="X28" s="5"/>
      <c r="Y28" s="5"/>
      <c r="Z28" s="5"/>
      <c r="AA28" s="5"/>
      <c r="AB28" s="5"/>
      <c r="AC28" s="5"/>
      <c r="AD28" s="5"/>
    </row>
    <row r="29" spans="1:30" ht="12.75">
      <c r="A29" s="24" t="s">
        <v>255</v>
      </c>
      <c r="B29" s="24">
        <v>1</v>
      </c>
      <c r="C29" s="24"/>
      <c r="D29" s="24">
        <v>3</v>
      </c>
      <c r="E29" s="24"/>
      <c r="F29" s="24">
        <v>5</v>
      </c>
      <c r="G29" s="24"/>
      <c r="H29" s="24"/>
      <c r="I29" s="24"/>
      <c r="J29" s="24">
        <v>111</v>
      </c>
      <c r="K29" s="40">
        <v>3291</v>
      </c>
      <c r="L29" s="40" t="s">
        <v>201</v>
      </c>
      <c r="M29" s="40"/>
      <c r="N29" s="42">
        <v>32765</v>
      </c>
      <c r="O29" s="42">
        <v>33000</v>
      </c>
      <c r="P29" s="42">
        <v>34100</v>
      </c>
      <c r="Q29" s="42">
        <v>0</v>
      </c>
      <c r="R29" s="389">
        <v>0</v>
      </c>
      <c r="S29" s="42">
        <v>0</v>
      </c>
      <c r="T29" s="42">
        <v>0</v>
      </c>
      <c r="U29" s="5" t="s">
        <v>568</v>
      </c>
      <c r="V29" s="5"/>
      <c r="W29" s="5" t="s">
        <v>569</v>
      </c>
      <c r="X29" s="122">
        <v>50000</v>
      </c>
      <c r="Y29" s="5"/>
      <c r="Z29" s="5"/>
      <c r="AA29" s="5"/>
      <c r="AB29" s="5"/>
      <c r="AC29" s="5"/>
      <c r="AD29" s="5"/>
    </row>
    <row r="30" spans="1:30" ht="12.75" hidden="1">
      <c r="A30" s="24" t="s">
        <v>255</v>
      </c>
      <c r="B30" s="24">
        <v>1</v>
      </c>
      <c r="C30" s="24"/>
      <c r="D30" s="24">
        <v>3</v>
      </c>
      <c r="E30" s="24"/>
      <c r="F30" s="24">
        <v>5</v>
      </c>
      <c r="G30" s="24"/>
      <c r="H30" s="24"/>
      <c r="I30" s="24"/>
      <c r="J30" s="24">
        <v>111</v>
      </c>
      <c r="K30" s="40">
        <v>3293</v>
      </c>
      <c r="L30" s="541" t="s">
        <v>79</v>
      </c>
      <c r="M30" s="542"/>
      <c r="N30" s="43"/>
      <c r="O30" s="43"/>
      <c r="P30" s="43"/>
      <c r="Q30" s="43"/>
      <c r="R30" s="390"/>
      <c r="S30" s="43"/>
      <c r="T30" s="43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ht="12.75">
      <c r="A31" s="24" t="s">
        <v>255</v>
      </c>
      <c r="B31" s="24">
        <v>1</v>
      </c>
      <c r="C31" s="24"/>
      <c r="D31" s="24">
        <v>3</v>
      </c>
      <c r="E31" s="24"/>
      <c r="F31" s="24">
        <v>5</v>
      </c>
      <c r="G31" s="24"/>
      <c r="H31" s="24"/>
      <c r="I31" s="24"/>
      <c r="J31" s="24">
        <v>111</v>
      </c>
      <c r="K31" s="31">
        <v>3291</v>
      </c>
      <c r="L31" s="31" t="s">
        <v>80</v>
      </c>
      <c r="M31" s="31"/>
      <c r="N31" s="37">
        <v>21454</v>
      </c>
      <c r="O31" s="37">
        <v>32000</v>
      </c>
      <c r="P31" s="37">
        <v>32000</v>
      </c>
      <c r="Q31" s="37">
        <v>22000</v>
      </c>
      <c r="R31" s="388">
        <v>32000</v>
      </c>
      <c r="S31" s="37">
        <v>32000</v>
      </c>
      <c r="T31" s="37">
        <v>32000</v>
      </c>
      <c r="U31" s="5" t="s">
        <v>570</v>
      </c>
      <c r="V31" s="122">
        <v>300000</v>
      </c>
      <c r="W31" s="5"/>
      <c r="X31" s="5"/>
      <c r="Y31" s="5"/>
      <c r="Z31" s="5"/>
      <c r="AA31" s="5"/>
      <c r="AB31" s="5"/>
      <c r="AC31" s="5"/>
      <c r="AD31" s="5"/>
    </row>
    <row r="32" spans="1:30" ht="12.75" hidden="1">
      <c r="A32" s="5" t="s">
        <v>142</v>
      </c>
      <c r="B32" s="5"/>
      <c r="C32" s="5"/>
      <c r="D32" s="24">
        <v>3</v>
      </c>
      <c r="E32" s="5"/>
      <c r="F32" s="24">
        <v>5</v>
      </c>
      <c r="G32" s="5"/>
      <c r="H32" s="5"/>
      <c r="I32" s="5"/>
      <c r="J32" s="5">
        <v>111</v>
      </c>
      <c r="K32" s="44">
        <v>3291</v>
      </c>
      <c r="L32" s="45" t="s">
        <v>206</v>
      </c>
      <c r="M32" s="46"/>
      <c r="N32" s="37"/>
      <c r="O32" s="37"/>
      <c r="P32" s="37"/>
      <c r="Q32" s="37"/>
      <c r="R32" s="388"/>
      <c r="S32" s="37"/>
      <c r="T32" s="37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>
      <c r="A33" s="5" t="s">
        <v>142</v>
      </c>
      <c r="B33" s="5">
        <v>1</v>
      </c>
      <c r="C33" s="5"/>
      <c r="D33" s="24">
        <v>3</v>
      </c>
      <c r="E33" s="5"/>
      <c r="F33" s="24">
        <v>5</v>
      </c>
      <c r="G33" s="5"/>
      <c r="H33" s="5"/>
      <c r="I33" s="5"/>
      <c r="J33" s="5">
        <v>111</v>
      </c>
      <c r="K33" s="40">
        <v>38</v>
      </c>
      <c r="L33" s="47" t="s">
        <v>110</v>
      </c>
      <c r="M33" s="86"/>
      <c r="N33" s="41">
        <f>N34</f>
        <v>36000</v>
      </c>
      <c r="O33" s="41">
        <f>O34</f>
        <v>0</v>
      </c>
      <c r="P33" s="41">
        <f aca="true" t="shared" si="4" ref="P33:T34">P34</f>
        <v>0</v>
      </c>
      <c r="Q33" s="41">
        <f t="shared" si="4"/>
        <v>0</v>
      </c>
      <c r="R33" s="389">
        <f t="shared" si="4"/>
        <v>0</v>
      </c>
      <c r="S33" s="41">
        <f t="shared" si="4"/>
        <v>0</v>
      </c>
      <c r="T33" s="41">
        <f t="shared" si="4"/>
        <v>30000</v>
      </c>
      <c r="U33" s="5" t="s">
        <v>571</v>
      </c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>
      <c r="A34" s="5" t="s">
        <v>142</v>
      </c>
      <c r="B34" s="5">
        <v>1</v>
      </c>
      <c r="C34" s="5"/>
      <c r="D34" s="24">
        <v>3</v>
      </c>
      <c r="E34" s="5"/>
      <c r="F34" s="24">
        <v>5</v>
      </c>
      <c r="G34" s="5"/>
      <c r="H34" s="5"/>
      <c r="I34" s="5"/>
      <c r="J34" s="5">
        <v>111</v>
      </c>
      <c r="K34" s="222">
        <v>381</v>
      </c>
      <c r="L34" s="223" t="s">
        <v>102</v>
      </c>
      <c r="M34" s="224"/>
      <c r="N34" s="87">
        <f>N35</f>
        <v>36000</v>
      </c>
      <c r="O34" s="87">
        <f>O35</f>
        <v>0</v>
      </c>
      <c r="P34" s="87">
        <f t="shared" si="4"/>
        <v>0</v>
      </c>
      <c r="Q34" s="87">
        <f t="shared" si="4"/>
        <v>0</v>
      </c>
      <c r="R34" s="389">
        <f t="shared" si="4"/>
        <v>0</v>
      </c>
      <c r="S34" s="87">
        <f t="shared" si="4"/>
        <v>0</v>
      </c>
      <c r="T34" s="87">
        <f t="shared" si="4"/>
        <v>30000</v>
      </c>
      <c r="U34" s="5" t="s">
        <v>572</v>
      </c>
      <c r="V34" s="122">
        <v>4000000</v>
      </c>
      <c r="W34" s="122">
        <v>6000000</v>
      </c>
      <c r="X34" s="122">
        <v>8000000</v>
      </c>
      <c r="Y34" s="5"/>
      <c r="Z34" s="5"/>
      <c r="AA34" s="5"/>
      <c r="AB34" s="5"/>
      <c r="AC34" s="5"/>
      <c r="AD34" s="5"/>
    </row>
    <row r="35" spans="1:30" ht="13.5" thickBot="1">
      <c r="A35" s="5" t="s">
        <v>142</v>
      </c>
      <c r="B35" s="5">
        <v>1</v>
      </c>
      <c r="C35" s="5"/>
      <c r="D35" s="24">
        <v>3</v>
      </c>
      <c r="E35" s="5"/>
      <c r="F35" s="24">
        <v>5</v>
      </c>
      <c r="G35" s="5"/>
      <c r="H35" s="5"/>
      <c r="I35" s="5"/>
      <c r="J35" s="5">
        <v>111</v>
      </c>
      <c r="K35" s="57">
        <v>3811</v>
      </c>
      <c r="L35" s="225" t="s">
        <v>202</v>
      </c>
      <c r="M35" s="226"/>
      <c r="N35" s="58">
        <v>36000</v>
      </c>
      <c r="O35" s="58">
        <v>0</v>
      </c>
      <c r="P35" s="58">
        <v>0</v>
      </c>
      <c r="Q35" s="58">
        <v>0</v>
      </c>
      <c r="R35" s="391">
        <v>0</v>
      </c>
      <c r="S35" s="58">
        <v>0</v>
      </c>
      <c r="T35" s="58">
        <v>30000</v>
      </c>
      <c r="U35" s="5" t="s">
        <v>573</v>
      </c>
      <c r="V35" s="5"/>
      <c r="W35" s="5"/>
      <c r="X35" s="5"/>
      <c r="Y35" s="5"/>
      <c r="Z35" s="5"/>
      <c r="AA35" s="5"/>
      <c r="AB35" s="5"/>
      <c r="AC35" s="5"/>
      <c r="AD35" s="5"/>
    </row>
    <row r="36" spans="1:30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48"/>
      <c r="L36" s="49" t="s">
        <v>127</v>
      </c>
      <c r="M36" s="49"/>
      <c r="N36" s="50">
        <f aca="true" t="shared" si="5" ref="N36:T36">N19</f>
        <v>440249</v>
      </c>
      <c r="O36" s="50">
        <f t="shared" si="5"/>
        <v>325000</v>
      </c>
      <c r="P36" s="50">
        <f t="shared" si="5"/>
        <v>282100</v>
      </c>
      <c r="Q36" s="50">
        <f t="shared" si="5"/>
        <v>202000</v>
      </c>
      <c r="R36" s="392">
        <f t="shared" si="5"/>
        <v>287000</v>
      </c>
      <c r="S36" s="50">
        <f t="shared" si="5"/>
        <v>247000</v>
      </c>
      <c r="T36" s="50">
        <f t="shared" si="5"/>
        <v>377000</v>
      </c>
      <c r="U36" s="5" t="s">
        <v>574</v>
      </c>
      <c r="V36" s="5"/>
      <c r="W36" s="122">
        <v>5000000</v>
      </c>
      <c r="X36" s="5"/>
      <c r="Y36" s="5"/>
      <c r="Z36" s="5"/>
      <c r="AA36" s="5"/>
      <c r="AB36" s="5"/>
      <c r="AC36" s="5"/>
      <c r="AD36" s="5"/>
    </row>
    <row r="37" spans="1:3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51"/>
      <c r="L37" s="52"/>
      <c r="M37" s="52"/>
      <c r="N37" s="53"/>
      <c r="O37" s="53"/>
      <c r="P37" s="53"/>
      <c r="Q37" s="53"/>
      <c r="R37" s="393"/>
      <c r="S37" s="53"/>
      <c r="T37" s="53"/>
      <c r="U37" s="5" t="s">
        <v>575</v>
      </c>
      <c r="V37" s="5"/>
      <c r="W37" s="122">
        <v>3500000</v>
      </c>
      <c r="X37" s="5"/>
      <c r="Y37" s="5"/>
      <c r="Z37" s="5"/>
      <c r="AA37" s="5"/>
      <c r="AB37" s="5"/>
      <c r="AC37" s="5"/>
      <c r="AD37" s="5"/>
    </row>
    <row r="38" spans="1:3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7" t="s">
        <v>207</v>
      </c>
      <c r="L38" s="16" t="s">
        <v>59</v>
      </c>
      <c r="M38" s="16"/>
      <c r="N38" s="16"/>
      <c r="O38" s="16"/>
      <c r="P38" s="360"/>
      <c r="Q38" s="16"/>
      <c r="R38" s="386"/>
      <c r="S38" s="16"/>
      <c r="T38" s="16"/>
      <c r="U38" s="5" t="s">
        <v>576</v>
      </c>
      <c r="V38" s="5"/>
      <c r="W38" s="5"/>
      <c r="X38" s="5"/>
      <c r="Y38" s="5"/>
      <c r="Z38" s="5"/>
      <c r="AA38" s="5"/>
      <c r="AB38" s="5"/>
      <c r="AC38" s="5"/>
      <c r="AD38" s="5"/>
    </row>
    <row r="39" spans="1:30" ht="12.75">
      <c r="A39" s="25" t="s">
        <v>257</v>
      </c>
      <c r="B39" s="13"/>
      <c r="C39" s="13"/>
      <c r="D39" s="13"/>
      <c r="E39" s="13"/>
      <c r="F39" s="13"/>
      <c r="G39" s="13"/>
      <c r="H39" s="13"/>
      <c r="I39" s="13"/>
      <c r="J39" s="13">
        <v>111</v>
      </c>
      <c r="K39" s="13" t="s">
        <v>58</v>
      </c>
      <c r="L39" s="519" t="s">
        <v>406</v>
      </c>
      <c r="M39" s="519"/>
      <c r="N39" s="26"/>
      <c r="O39" s="13"/>
      <c r="P39" s="59"/>
      <c r="Q39" s="13"/>
      <c r="R39" s="384"/>
      <c r="S39" s="555"/>
      <c r="T39" s="555"/>
      <c r="U39" s="5" t="s">
        <v>577</v>
      </c>
      <c r="V39" s="5"/>
      <c r="W39" s="122">
        <v>250000</v>
      </c>
      <c r="X39" s="5"/>
      <c r="Y39" s="5"/>
      <c r="Z39" s="5"/>
      <c r="AA39" s="5"/>
      <c r="AB39" s="5"/>
      <c r="AC39" s="5"/>
      <c r="AD39" s="5"/>
    </row>
    <row r="40" spans="1:30" ht="12.75">
      <c r="A40" s="24" t="s">
        <v>257</v>
      </c>
      <c r="B40" s="24">
        <v>1</v>
      </c>
      <c r="C40" s="24"/>
      <c r="D40" s="24">
        <v>3</v>
      </c>
      <c r="E40" s="24"/>
      <c r="F40" s="24">
        <v>5</v>
      </c>
      <c r="G40" s="24"/>
      <c r="H40" s="24"/>
      <c r="I40" s="24"/>
      <c r="J40" s="24">
        <v>111</v>
      </c>
      <c r="K40" s="28">
        <v>3</v>
      </c>
      <c r="L40" s="532" t="s">
        <v>3</v>
      </c>
      <c r="M40" s="533"/>
      <c r="N40" s="56">
        <f aca="true" t="shared" si="6" ref="N40:T40">N41</f>
        <v>0</v>
      </c>
      <c r="O40" s="56">
        <f t="shared" si="6"/>
        <v>0</v>
      </c>
      <c r="P40" s="56">
        <f t="shared" si="6"/>
        <v>0</v>
      </c>
      <c r="Q40" s="56">
        <f t="shared" si="6"/>
        <v>0</v>
      </c>
      <c r="R40" s="388">
        <f t="shared" si="6"/>
        <v>40000</v>
      </c>
      <c r="S40" s="56">
        <f t="shared" si="6"/>
        <v>0</v>
      </c>
      <c r="T40" s="56">
        <f t="shared" si="6"/>
        <v>0</v>
      </c>
      <c r="U40" s="5" t="s">
        <v>578</v>
      </c>
      <c r="V40" s="5"/>
      <c r="W40" s="122">
        <v>1500000</v>
      </c>
      <c r="X40" s="5"/>
      <c r="Y40" s="5"/>
      <c r="Z40" s="5"/>
      <c r="AA40" s="5"/>
      <c r="AB40" s="5"/>
      <c r="AC40" s="5"/>
      <c r="AD40" s="5"/>
    </row>
    <row r="41" spans="1:30" ht="12.75">
      <c r="A41" s="24" t="s">
        <v>257</v>
      </c>
      <c r="B41" s="24">
        <v>1</v>
      </c>
      <c r="C41" s="24"/>
      <c r="D41" s="24">
        <v>3</v>
      </c>
      <c r="E41" s="24"/>
      <c r="F41" s="24">
        <v>5</v>
      </c>
      <c r="G41" s="24"/>
      <c r="H41" s="24"/>
      <c r="I41" s="24"/>
      <c r="J41" s="24">
        <v>111</v>
      </c>
      <c r="K41" s="31">
        <v>32</v>
      </c>
      <c r="L41" s="541" t="s">
        <v>8</v>
      </c>
      <c r="M41" s="542"/>
      <c r="N41" s="56">
        <f aca="true" t="shared" si="7" ref="N41:T41">N42+N44+N46</f>
        <v>0</v>
      </c>
      <c r="O41" s="34">
        <f t="shared" si="7"/>
        <v>0</v>
      </c>
      <c r="P41" s="34">
        <f t="shared" si="7"/>
        <v>0</v>
      </c>
      <c r="Q41" s="34">
        <f t="shared" si="7"/>
        <v>0</v>
      </c>
      <c r="R41" s="388">
        <f t="shared" si="7"/>
        <v>40000</v>
      </c>
      <c r="S41" s="34">
        <f t="shared" si="7"/>
        <v>0</v>
      </c>
      <c r="T41" s="34">
        <f t="shared" si="7"/>
        <v>0</v>
      </c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2.75">
      <c r="A42" s="24" t="s">
        <v>257</v>
      </c>
      <c r="B42" s="24">
        <v>1</v>
      </c>
      <c r="C42" s="24"/>
      <c r="D42" s="24">
        <v>3</v>
      </c>
      <c r="E42" s="24"/>
      <c r="F42" s="24">
        <v>5</v>
      </c>
      <c r="G42" s="24"/>
      <c r="H42" s="24"/>
      <c r="I42" s="24"/>
      <c r="J42" s="24">
        <v>111</v>
      </c>
      <c r="K42" s="222">
        <v>322</v>
      </c>
      <c r="L42" s="532" t="s">
        <v>29</v>
      </c>
      <c r="M42" s="533"/>
      <c r="N42" s="87">
        <f aca="true" t="shared" si="8" ref="N42:T42">N43</f>
        <v>0</v>
      </c>
      <c r="O42" s="87">
        <f t="shared" si="8"/>
        <v>0</v>
      </c>
      <c r="P42" s="87">
        <f t="shared" si="8"/>
        <v>0</v>
      </c>
      <c r="Q42" s="87">
        <f t="shared" si="8"/>
        <v>0</v>
      </c>
      <c r="R42" s="389">
        <f t="shared" si="8"/>
        <v>10000</v>
      </c>
      <c r="S42" s="87">
        <f t="shared" si="8"/>
        <v>0</v>
      </c>
      <c r="T42" s="87">
        <f t="shared" si="8"/>
        <v>0</v>
      </c>
      <c r="U42" s="5" t="s">
        <v>580</v>
      </c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>
      <c r="A43" s="24" t="s">
        <v>257</v>
      </c>
      <c r="B43" s="24">
        <v>1</v>
      </c>
      <c r="C43" s="24"/>
      <c r="D43" s="24">
        <v>3</v>
      </c>
      <c r="E43" s="24"/>
      <c r="F43" s="24">
        <v>5</v>
      </c>
      <c r="G43" s="24"/>
      <c r="H43" s="24"/>
      <c r="I43" s="24"/>
      <c r="J43" s="24">
        <v>111</v>
      </c>
      <c r="K43" s="40">
        <v>3221</v>
      </c>
      <c r="L43" s="35" t="s">
        <v>85</v>
      </c>
      <c r="M43" s="36"/>
      <c r="N43" s="41">
        <v>0</v>
      </c>
      <c r="O43" s="41">
        <v>0</v>
      </c>
      <c r="P43" s="41">
        <v>0</v>
      </c>
      <c r="Q43" s="41">
        <v>0</v>
      </c>
      <c r="R43" s="389">
        <v>10000</v>
      </c>
      <c r="S43" s="41">
        <v>0</v>
      </c>
      <c r="T43" s="41">
        <v>0</v>
      </c>
      <c r="U43" s="5" t="s">
        <v>581</v>
      </c>
      <c r="V43" s="5"/>
      <c r="W43" s="122">
        <v>150000</v>
      </c>
      <c r="X43" s="5"/>
      <c r="Y43" s="5"/>
      <c r="Z43" s="5"/>
      <c r="AA43" s="5"/>
      <c r="AB43" s="5"/>
      <c r="AC43" s="5"/>
      <c r="AD43" s="5"/>
    </row>
    <row r="44" spans="1:30" ht="12.75">
      <c r="A44" s="24" t="s">
        <v>257</v>
      </c>
      <c r="B44" s="24">
        <v>1</v>
      </c>
      <c r="C44" s="24"/>
      <c r="D44" s="24">
        <v>3</v>
      </c>
      <c r="E44" s="24"/>
      <c r="F44" s="24">
        <v>5</v>
      </c>
      <c r="G44" s="24"/>
      <c r="H44" s="24"/>
      <c r="I44" s="24"/>
      <c r="J44" s="24">
        <v>111</v>
      </c>
      <c r="K44" s="222">
        <v>323</v>
      </c>
      <c r="L44" s="532" t="s">
        <v>10</v>
      </c>
      <c r="M44" s="533"/>
      <c r="N44" s="87">
        <f aca="true" t="shared" si="9" ref="N44:T44">N45</f>
        <v>0</v>
      </c>
      <c r="O44" s="87">
        <f t="shared" si="9"/>
        <v>0</v>
      </c>
      <c r="P44" s="87">
        <f t="shared" si="9"/>
        <v>0</v>
      </c>
      <c r="Q44" s="87">
        <f t="shared" si="9"/>
        <v>0</v>
      </c>
      <c r="R44" s="389">
        <f t="shared" si="9"/>
        <v>0</v>
      </c>
      <c r="S44" s="87">
        <f t="shared" si="9"/>
        <v>0</v>
      </c>
      <c r="T44" s="87">
        <f t="shared" si="9"/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>
      <c r="A45" s="24" t="s">
        <v>257</v>
      </c>
      <c r="B45" s="24">
        <v>1</v>
      </c>
      <c r="C45" s="24"/>
      <c r="D45" s="24">
        <v>3</v>
      </c>
      <c r="E45" s="24"/>
      <c r="F45" s="24">
        <v>5</v>
      </c>
      <c r="G45" s="24"/>
      <c r="H45" s="24"/>
      <c r="I45" s="24"/>
      <c r="J45" s="24">
        <v>111</v>
      </c>
      <c r="K45" s="40">
        <v>3233</v>
      </c>
      <c r="L45" s="541" t="s">
        <v>222</v>
      </c>
      <c r="M45" s="542"/>
      <c r="N45" s="41">
        <v>0</v>
      </c>
      <c r="O45" s="41">
        <v>0</v>
      </c>
      <c r="P45" s="41">
        <v>0</v>
      </c>
      <c r="Q45" s="41">
        <v>0</v>
      </c>
      <c r="R45" s="389">
        <v>0</v>
      </c>
      <c r="S45" s="41">
        <v>0</v>
      </c>
      <c r="T45" s="41"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2.75">
      <c r="A46" s="24" t="s">
        <v>257</v>
      </c>
      <c r="B46" s="24">
        <v>1</v>
      </c>
      <c r="C46" s="24"/>
      <c r="D46" s="24">
        <v>3</v>
      </c>
      <c r="E46" s="24"/>
      <c r="F46" s="24">
        <v>5</v>
      </c>
      <c r="G46" s="24"/>
      <c r="H46" s="24"/>
      <c r="I46" s="24"/>
      <c r="J46" s="24">
        <v>111</v>
      </c>
      <c r="K46" s="222">
        <v>329</v>
      </c>
      <c r="L46" s="532" t="s">
        <v>37</v>
      </c>
      <c r="M46" s="533"/>
      <c r="N46" s="87">
        <f aca="true" t="shared" si="10" ref="N46:T46">N47</f>
        <v>0</v>
      </c>
      <c r="O46" s="87">
        <f t="shared" si="10"/>
        <v>0</v>
      </c>
      <c r="P46" s="87">
        <f t="shared" si="10"/>
        <v>0</v>
      </c>
      <c r="Q46" s="87">
        <f t="shared" si="10"/>
        <v>0</v>
      </c>
      <c r="R46" s="389">
        <f t="shared" si="10"/>
        <v>30000</v>
      </c>
      <c r="S46" s="87">
        <f t="shared" si="10"/>
        <v>0</v>
      </c>
      <c r="T46" s="87">
        <f t="shared" si="10"/>
        <v>0</v>
      </c>
      <c r="U46" s="5" t="s">
        <v>582</v>
      </c>
      <c r="V46" s="5"/>
      <c r="W46" s="5"/>
      <c r="X46" s="5"/>
      <c r="Y46" s="5"/>
      <c r="Z46" s="5"/>
      <c r="AA46" s="5"/>
      <c r="AB46" s="5"/>
      <c r="AC46" s="5"/>
      <c r="AD46" s="5"/>
    </row>
    <row r="47" spans="1:30" ht="13.5" thickBot="1">
      <c r="A47" s="24" t="s">
        <v>257</v>
      </c>
      <c r="B47" s="24">
        <v>1</v>
      </c>
      <c r="C47" s="24"/>
      <c r="D47" s="24">
        <v>3</v>
      </c>
      <c r="E47" s="24"/>
      <c r="F47" s="24">
        <v>5</v>
      </c>
      <c r="G47" s="24"/>
      <c r="H47" s="24"/>
      <c r="I47" s="24"/>
      <c r="J47" s="24">
        <v>111</v>
      </c>
      <c r="K47" s="57">
        <v>3291</v>
      </c>
      <c r="L47" s="57" t="s">
        <v>439</v>
      </c>
      <c r="M47" s="57"/>
      <c r="N47" s="58">
        <v>0</v>
      </c>
      <c r="O47" s="58">
        <v>0</v>
      </c>
      <c r="P47" s="58">
        <v>0</v>
      </c>
      <c r="Q47" s="58">
        <v>0</v>
      </c>
      <c r="R47" s="391">
        <v>30000</v>
      </c>
      <c r="S47" s="58">
        <v>0</v>
      </c>
      <c r="T47" s="58">
        <v>0</v>
      </c>
      <c r="U47" s="5" t="s">
        <v>583</v>
      </c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49"/>
      <c r="L48" s="49" t="s">
        <v>127</v>
      </c>
      <c r="M48" s="49"/>
      <c r="N48" s="50">
        <f aca="true" t="shared" si="11" ref="N48:T48">N40</f>
        <v>0</v>
      </c>
      <c r="O48" s="50">
        <f t="shared" si="11"/>
        <v>0</v>
      </c>
      <c r="P48" s="50">
        <f t="shared" si="11"/>
        <v>0</v>
      </c>
      <c r="Q48" s="50">
        <f t="shared" si="11"/>
        <v>0</v>
      </c>
      <c r="R48" s="392">
        <f t="shared" si="11"/>
        <v>40000</v>
      </c>
      <c r="S48" s="50">
        <f t="shared" si="11"/>
        <v>0</v>
      </c>
      <c r="T48" s="50">
        <f t="shared" si="11"/>
        <v>0</v>
      </c>
      <c r="U48" s="5" t="s">
        <v>584</v>
      </c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2"/>
      <c r="L49" s="52"/>
      <c r="M49" s="52"/>
      <c r="N49" s="53"/>
      <c r="O49" s="53"/>
      <c r="P49" s="53"/>
      <c r="Q49" s="53"/>
      <c r="R49" s="393"/>
      <c r="S49" s="53"/>
      <c r="T49" s="53"/>
      <c r="U49" s="5" t="s">
        <v>585</v>
      </c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>
      <c r="A50" s="25" t="s">
        <v>258</v>
      </c>
      <c r="B50" s="13"/>
      <c r="C50" s="13"/>
      <c r="D50" s="13"/>
      <c r="E50" s="13"/>
      <c r="F50" s="13"/>
      <c r="G50" s="13"/>
      <c r="H50" s="13"/>
      <c r="I50" s="13"/>
      <c r="J50" s="13"/>
      <c r="K50" s="25" t="s">
        <v>66</v>
      </c>
      <c r="L50" s="519" t="s">
        <v>259</v>
      </c>
      <c r="M50" s="556"/>
      <c r="N50" s="26"/>
      <c r="O50" s="26"/>
      <c r="P50" s="59"/>
      <c r="Q50" s="26"/>
      <c r="R50" s="394"/>
      <c r="S50" s="59"/>
      <c r="T50" s="59"/>
      <c r="U50" s="5" t="s">
        <v>586</v>
      </c>
      <c r="V50" s="122">
        <v>10000</v>
      </c>
      <c r="W50" s="5"/>
      <c r="X50" s="5"/>
      <c r="Y50" s="5"/>
      <c r="Z50" s="5"/>
      <c r="AA50" s="5"/>
      <c r="AB50" s="5"/>
      <c r="AC50" s="5"/>
      <c r="AD50" s="5"/>
    </row>
    <row r="51" spans="1:30" ht="12.75">
      <c r="A51" s="24" t="s">
        <v>258</v>
      </c>
      <c r="B51" s="24">
        <v>1</v>
      </c>
      <c r="C51" s="24"/>
      <c r="D51" s="24">
        <v>3</v>
      </c>
      <c r="E51" s="24"/>
      <c r="F51" s="24"/>
      <c r="G51" s="24"/>
      <c r="H51" s="24"/>
      <c r="I51" s="24"/>
      <c r="J51" s="24">
        <v>111</v>
      </c>
      <c r="K51" s="28">
        <v>3</v>
      </c>
      <c r="L51" s="28" t="s">
        <v>3</v>
      </c>
      <c r="M51" s="28"/>
      <c r="N51" s="56">
        <f aca="true" t="shared" si="12" ref="N51:O53">N52</f>
        <v>39999</v>
      </c>
      <c r="O51" s="56">
        <f t="shared" si="12"/>
        <v>40000</v>
      </c>
      <c r="P51" s="56">
        <f aca="true" t="shared" si="13" ref="P51:T53">P52</f>
        <v>40000</v>
      </c>
      <c r="Q51" s="56">
        <f t="shared" si="13"/>
        <v>36000</v>
      </c>
      <c r="R51" s="388">
        <f t="shared" si="13"/>
        <v>40000</v>
      </c>
      <c r="S51" s="56">
        <f t="shared" si="13"/>
        <v>40000</v>
      </c>
      <c r="T51" s="56">
        <f t="shared" si="13"/>
        <v>40000</v>
      </c>
      <c r="U51" s="24" t="s">
        <v>587</v>
      </c>
      <c r="V51" s="355">
        <v>450000</v>
      </c>
      <c r="W51" s="24"/>
      <c r="X51" s="24"/>
      <c r="Y51" s="24"/>
      <c r="Z51" s="24"/>
      <c r="AA51" s="24"/>
      <c r="AB51" s="24"/>
      <c r="AC51" s="24"/>
      <c r="AD51" s="24"/>
    </row>
    <row r="52" spans="1:30" ht="12.75">
      <c r="A52" s="24" t="s">
        <v>258</v>
      </c>
      <c r="B52" s="24">
        <v>1</v>
      </c>
      <c r="C52" s="24"/>
      <c r="D52" s="24">
        <v>3</v>
      </c>
      <c r="E52" s="24"/>
      <c r="F52" s="24"/>
      <c r="G52" s="24"/>
      <c r="H52" s="24"/>
      <c r="I52" s="24"/>
      <c r="J52" s="24">
        <v>111</v>
      </c>
      <c r="K52" s="31">
        <v>38</v>
      </c>
      <c r="L52" s="31" t="s">
        <v>14</v>
      </c>
      <c r="M52" s="31"/>
      <c r="N52" s="34">
        <f t="shared" si="12"/>
        <v>39999</v>
      </c>
      <c r="O52" s="34">
        <f t="shared" si="12"/>
        <v>40000</v>
      </c>
      <c r="P52" s="34">
        <f t="shared" si="13"/>
        <v>40000</v>
      </c>
      <c r="Q52" s="34">
        <f t="shared" si="13"/>
        <v>36000</v>
      </c>
      <c r="R52" s="388">
        <f t="shared" si="13"/>
        <v>40000</v>
      </c>
      <c r="S52" s="34">
        <f t="shared" si="13"/>
        <v>40000</v>
      </c>
      <c r="T52" s="34">
        <f t="shared" si="13"/>
        <v>40000</v>
      </c>
      <c r="U52" s="24" t="s">
        <v>588</v>
      </c>
      <c r="V52" s="355">
        <v>20000</v>
      </c>
      <c r="W52" s="24"/>
      <c r="X52" s="24"/>
      <c r="Y52" s="24"/>
      <c r="Z52" s="24"/>
      <c r="AA52" s="24"/>
      <c r="AB52" s="24"/>
      <c r="AC52" s="24"/>
      <c r="AD52" s="24"/>
    </row>
    <row r="53" spans="1:30" ht="12.75">
      <c r="A53" s="24" t="s">
        <v>258</v>
      </c>
      <c r="B53" s="24">
        <v>1</v>
      </c>
      <c r="C53" s="24"/>
      <c r="D53" s="24">
        <v>3</v>
      </c>
      <c r="E53" s="24"/>
      <c r="F53" s="24"/>
      <c r="G53" s="24"/>
      <c r="H53" s="24"/>
      <c r="I53" s="24"/>
      <c r="J53" s="24">
        <v>111</v>
      </c>
      <c r="K53" s="222">
        <v>381</v>
      </c>
      <c r="L53" s="532" t="s">
        <v>15</v>
      </c>
      <c r="M53" s="533"/>
      <c r="N53" s="87">
        <f t="shared" si="12"/>
        <v>39999</v>
      </c>
      <c r="O53" s="87">
        <f t="shared" si="12"/>
        <v>40000</v>
      </c>
      <c r="P53" s="87">
        <f t="shared" si="13"/>
        <v>40000</v>
      </c>
      <c r="Q53" s="87">
        <f t="shared" si="13"/>
        <v>36000</v>
      </c>
      <c r="R53" s="389">
        <f t="shared" si="13"/>
        <v>40000</v>
      </c>
      <c r="S53" s="87">
        <f t="shared" si="13"/>
        <v>40000</v>
      </c>
      <c r="T53" s="87">
        <f t="shared" si="13"/>
        <v>40000</v>
      </c>
      <c r="U53" s="24" t="s">
        <v>589</v>
      </c>
      <c r="V53" s="355">
        <v>25000</v>
      </c>
      <c r="W53" s="24"/>
      <c r="X53" s="24"/>
      <c r="Y53" s="24"/>
      <c r="Z53" s="24"/>
      <c r="AA53" s="24"/>
      <c r="AB53" s="24"/>
      <c r="AC53" s="24"/>
      <c r="AD53" s="24"/>
    </row>
    <row r="54" spans="1:30" ht="12.75">
      <c r="A54" s="24" t="s">
        <v>258</v>
      </c>
      <c r="B54" s="24">
        <v>1</v>
      </c>
      <c r="C54" s="24"/>
      <c r="D54" s="24">
        <v>3</v>
      </c>
      <c r="E54" s="24"/>
      <c r="F54" s="24"/>
      <c r="G54" s="24"/>
      <c r="H54" s="24"/>
      <c r="I54" s="24"/>
      <c r="J54" s="24">
        <v>111</v>
      </c>
      <c r="K54" s="31">
        <v>3811</v>
      </c>
      <c r="L54" s="541" t="s">
        <v>102</v>
      </c>
      <c r="M54" s="542"/>
      <c r="N54" s="34">
        <v>39999</v>
      </c>
      <c r="O54" s="34">
        <v>40000</v>
      </c>
      <c r="P54" s="34">
        <v>40000</v>
      </c>
      <c r="Q54" s="34">
        <v>36000</v>
      </c>
      <c r="R54" s="388">
        <v>40000</v>
      </c>
      <c r="S54" s="34">
        <v>40000</v>
      </c>
      <c r="T54" s="34">
        <v>40000</v>
      </c>
      <c r="U54" s="24" t="s">
        <v>590</v>
      </c>
      <c r="V54" s="355">
        <v>5000</v>
      </c>
      <c r="W54" s="24"/>
      <c r="X54" s="24"/>
      <c r="Y54" s="24"/>
      <c r="Z54" s="24"/>
      <c r="AA54" s="24"/>
      <c r="AB54" s="24"/>
      <c r="AC54" s="24"/>
      <c r="AD54" s="24"/>
    </row>
    <row r="55" spans="1:30" ht="13.5" thickBot="1">
      <c r="A55" s="60"/>
      <c r="B55" s="16"/>
      <c r="C55" s="16"/>
      <c r="D55" s="16"/>
      <c r="E55" s="16"/>
      <c r="F55" s="16"/>
      <c r="G55" s="16"/>
      <c r="H55" s="16"/>
      <c r="I55" s="16"/>
      <c r="J55" s="16"/>
      <c r="K55" s="61"/>
      <c r="L55" s="559" t="s">
        <v>127</v>
      </c>
      <c r="M55" s="560"/>
      <c r="N55" s="62">
        <f aca="true" t="shared" si="14" ref="N55:T55">N51</f>
        <v>39999</v>
      </c>
      <c r="O55" s="62">
        <f t="shared" si="14"/>
        <v>40000</v>
      </c>
      <c r="P55" s="62">
        <f t="shared" si="14"/>
        <v>40000</v>
      </c>
      <c r="Q55" s="62">
        <f t="shared" si="14"/>
        <v>36000</v>
      </c>
      <c r="R55" s="395">
        <f t="shared" si="14"/>
        <v>40000</v>
      </c>
      <c r="S55" s="62">
        <f t="shared" si="14"/>
        <v>40000</v>
      </c>
      <c r="T55" s="62">
        <f t="shared" si="14"/>
        <v>40000</v>
      </c>
      <c r="U55" s="5" t="s">
        <v>591</v>
      </c>
      <c r="V55" s="122">
        <v>25000</v>
      </c>
      <c r="W55" s="5"/>
      <c r="X55" s="5"/>
      <c r="Y55" s="5"/>
      <c r="Z55" s="5"/>
      <c r="AA55" s="5"/>
      <c r="AB55" s="5"/>
      <c r="AC55" s="5"/>
      <c r="AD55" s="5"/>
    </row>
    <row r="56" spans="1:30" ht="13.5" thickBot="1">
      <c r="A56" s="63"/>
      <c r="B56" s="1"/>
      <c r="C56" s="1"/>
      <c r="D56" s="1"/>
      <c r="E56" s="1"/>
      <c r="F56" s="1"/>
      <c r="G56" s="1"/>
      <c r="H56" s="1"/>
      <c r="I56" s="1"/>
      <c r="J56" s="1"/>
      <c r="K56" s="64"/>
      <c r="L56" s="557" t="s">
        <v>277</v>
      </c>
      <c r="M56" s="558"/>
      <c r="N56" s="65">
        <f aca="true" t="shared" si="15" ref="N56:T56">N55+N48+N36</f>
        <v>480248</v>
      </c>
      <c r="O56" s="65">
        <f t="shared" si="15"/>
        <v>365000</v>
      </c>
      <c r="P56" s="65">
        <f t="shared" si="15"/>
        <v>322100</v>
      </c>
      <c r="Q56" s="65">
        <f t="shared" si="15"/>
        <v>238000</v>
      </c>
      <c r="R56" s="396">
        <f t="shared" si="15"/>
        <v>367000</v>
      </c>
      <c r="S56" s="65">
        <f t="shared" si="15"/>
        <v>287000</v>
      </c>
      <c r="T56" s="65">
        <f t="shared" si="15"/>
        <v>417000</v>
      </c>
      <c r="U56" s="5" t="s">
        <v>592</v>
      </c>
      <c r="V56" s="122">
        <v>15000</v>
      </c>
      <c r="W56" s="5"/>
      <c r="X56" s="5"/>
      <c r="Y56" s="5"/>
      <c r="Z56" s="5"/>
      <c r="AA56" s="5"/>
      <c r="AB56" s="5"/>
      <c r="AC56" s="5"/>
      <c r="AD56" s="5"/>
    </row>
    <row r="57" spans="1:30" ht="13.5" thickTop="1">
      <c r="A57" s="24"/>
      <c r="B57" s="5"/>
      <c r="C57" s="5"/>
      <c r="D57" s="5"/>
      <c r="E57" s="5"/>
      <c r="F57" s="5"/>
      <c r="G57" s="5"/>
      <c r="H57" s="5"/>
      <c r="I57" s="5"/>
      <c r="J57" s="5"/>
      <c r="K57" s="66"/>
      <c r="L57" s="67"/>
      <c r="M57" s="67"/>
      <c r="N57" s="68"/>
      <c r="O57" s="68"/>
      <c r="P57" s="68"/>
      <c r="Q57" s="68"/>
      <c r="R57" s="393"/>
      <c r="S57" s="68"/>
      <c r="T57" s="68"/>
      <c r="U57" s="5" t="s">
        <v>593</v>
      </c>
      <c r="V57" s="122">
        <v>10000</v>
      </c>
      <c r="W57" s="5"/>
      <c r="X57" s="5"/>
      <c r="Y57" s="5"/>
      <c r="Z57" s="5"/>
      <c r="AA57" s="5"/>
      <c r="AB57" s="5"/>
      <c r="AC57" s="5"/>
      <c r="AD57" s="5"/>
    </row>
    <row r="58" spans="1:30" ht="12.75">
      <c r="A58" s="63"/>
      <c r="B58" s="1"/>
      <c r="C58" s="1"/>
      <c r="D58" s="1"/>
      <c r="E58" s="1"/>
      <c r="F58" s="1"/>
      <c r="G58" s="1"/>
      <c r="H58" s="1"/>
      <c r="I58" s="1"/>
      <c r="J58" s="1"/>
      <c r="K58" s="52"/>
      <c r="L58" s="52"/>
      <c r="M58" s="52"/>
      <c r="N58" s="53"/>
      <c r="O58" s="53"/>
      <c r="P58" s="53"/>
      <c r="Q58" s="53"/>
      <c r="R58" s="393"/>
      <c r="S58" s="53"/>
      <c r="T58" s="53"/>
      <c r="U58" s="5" t="s">
        <v>594</v>
      </c>
      <c r="V58" s="122">
        <v>30000</v>
      </c>
      <c r="W58" s="5"/>
      <c r="X58" s="5"/>
      <c r="Y58" s="5"/>
      <c r="Z58" s="5"/>
      <c r="AA58" s="5"/>
      <c r="AB58" s="5"/>
      <c r="AC58" s="5"/>
      <c r="AD58" s="5"/>
    </row>
    <row r="59" spans="1:3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69" t="s">
        <v>207</v>
      </c>
      <c r="L59" s="553" t="s">
        <v>260</v>
      </c>
      <c r="M59" s="554"/>
      <c r="N59" s="16"/>
      <c r="O59" s="16"/>
      <c r="P59" s="360"/>
      <c r="Q59" s="16"/>
      <c r="R59" s="386"/>
      <c r="S59" s="16"/>
      <c r="T59" s="16"/>
      <c r="U59" s="5" t="s">
        <v>595</v>
      </c>
      <c r="V59" s="122">
        <v>80000</v>
      </c>
      <c r="W59" s="5"/>
      <c r="X59" s="5"/>
      <c r="Y59" s="5"/>
      <c r="Z59" s="5"/>
      <c r="AA59" s="5"/>
      <c r="AB59" s="5"/>
      <c r="AC59" s="5"/>
      <c r="AD59" s="5"/>
    </row>
    <row r="60" spans="1:30" ht="12.75">
      <c r="A60" s="25" t="s">
        <v>261</v>
      </c>
      <c r="B60" s="13"/>
      <c r="C60" s="13"/>
      <c r="D60" s="13"/>
      <c r="E60" s="13"/>
      <c r="F60" s="13"/>
      <c r="G60" s="13"/>
      <c r="H60" s="13"/>
      <c r="I60" s="13"/>
      <c r="J60" s="13"/>
      <c r="K60" s="70" t="s">
        <v>427</v>
      </c>
      <c r="L60" s="515" t="s">
        <v>428</v>
      </c>
      <c r="M60" s="515"/>
      <c r="N60" s="26"/>
      <c r="O60" s="26"/>
      <c r="P60" s="59"/>
      <c r="Q60" s="26"/>
      <c r="R60" s="394"/>
      <c r="S60" s="59"/>
      <c r="T60" s="59"/>
      <c r="U60" s="5" t="s">
        <v>596</v>
      </c>
      <c r="V60" s="122">
        <v>200000</v>
      </c>
      <c r="W60" s="5"/>
      <c r="X60" s="5"/>
      <c r="Y60" s="5"/>
      <c r="Z60" s="5"/>
      <c r="AA60" s="5"/>
      <c r="AB60" s="5"/>
      <c r="AC60" s="5"/>
      <c r="AD60" s="5"/>
    </row>
    <row r="61" spans="1:30" ht="12.75">
      <c r="A61" s="25"/>
      <c r="B61" s="13"/>
      <c r="C61" s="13"/>
      <c r="D61" s="13"/>
      <c r="E61" s="13"/>
      <c r="F61" s="13"/>
      <c r="G61" s="13"/>
      <c r="H61" s="13"/>
      <c r="I61" s="13"/>
      <c r="J61" s="13"/>
      <c r="K61" s="70" t="s">
        <v>60</v>
      </c>
      <c r="L61" s="519" t="s">
        <v>250</v>
      </c>
      <c r="M61" s="519"/>
      <c r="N61" s="26"/>
      <c r="O61" s="26"/>
      <c r="P61" s="59"/>
      <c r="Q61" s="26"/>
      <c r="R61" s="394"/>
      <c r="S61" s="59"/>
      <c r="T61" s="59"/>
      <c r="U61" s="5" t="s">
        <v>597</v>
      </c>
      <c r="V61" s="122">
        <v>5000</v>
      </c>
      <c r="W61" s="5"/>
      <c r="X61" s="5"/>
      <c r="Y61" s="5"/>
      <c r="Z61" s="5"/>
      <c r="AA61" s="5"/>
      <c r="AB61" s="5"/>
      <c r="AC61" s="5"/>
      <c r="AD61" s="5"/>
    </row>
    <row r="62" spans="1:30" ht="12.75">
      <c r="A62" s="24" t="s">
        <v>262</v>
      </c>
      <c r="B62" s="24">
        <v>1</v>
      </c>
      <c r="C62" s="24"/>
      <c r="D62" s="24">
        <v>3</v>
      </c>
      <c r="E62" s="24"/>
      <c r="F62" s="24"/>
      <c r="G62" s="24"/>
      <c r="H62" s="24"/>
      <c r="I62" s="24"/>
      <c r="J62" s="24">
        <v>111</v>
      </c>
      <c r="K62" s="31">
        <v>3</v>
      </c>
      <c r="L62" s="541" t="s">
        <v>3</v>
      </c>
      <c r="M62" s="542"/>
      <c r="N62" s="34">
        <f aca="true" t="shared" si="16" ref="N62:T62">N63</f>
        <v>4900</v>
      </c>
      <c r="O62" s="34">
        <f t="shared" si="16"/>
        <v>30000</v>
      </c>
      <c r="P62" s="34">
        <f t="shared" si="16"/>
        <v>4000</v>
      </c>
      <c r="Q62" s="34">
        <f t="shared" si="16"/>
        <v>25000</v>
      </c>
      <c r="R62" s="388">
        <f t="shared" si="16"/>
        <v>10000</v>
      </c>
      <c r="S62" s="34">
        <f t="shared" si="16"/>
        <v>10000</v>
      </c>
      <c r="T62" s="34">
        <f t="shared" si="16"/>
        <v>10000</v>
      </c>
      <c r="U62" s="24" t="s">
        <v>598</v>
      </c>
      <c r="V62" s="355">
        <v>30000</v>
      </c>
      <c r="W62" s="24"/>
      <c r="X62" s="24"/>
      <c r="Y62" s="24"/>
      <c r="Z62" s="24"/>
      <c r="AA62" s="24"/>
      <c r="AB62" s="24"/>
      <c r="AC62" s="24"/>
      <c r="AD62" s="24"/>
    </row>
    <row r="63" spans="1:30" ht="12.75">
      <c r="A63" s="24" t="s">
        <v>262</v>
      </c>
      <c r="B63" s="24">
        <v>1</v>
      </c>
      <c r="C63" s="24"/>
      <c r="D63" s="24">
        <v>3</v>
      </c>
      <c r="E63" s="24"/>
      <c r="F63" s="24"/>
      <c r="G63" s="24"/>
      <c r="H63" s="24"/>
      <c r="I63" s="24"/>
      <c r="J63" s="24">
        <v>111</v>
      </c>
      <c r="K63" s="31">
        <v>32</v>
      </c>
      <c r="L63" s="546" t="s">
        <v>8</v>
      </c>
      <c r="M63" s="546"/>
      <c r="N63" s="34">
        <f aca="true" t="shared" si="17" ref="N63:T63">N64+N67+N69</f>
        <v>4900</v>
      </c>
      <c r="O63" s="34">
        <f t="shared" si="17"/>
        <v>30000</v>
      </c>
      <c r="P63" s="34">
        <f t="shared" si="17"/>
        <v>4000</v>
      </c>
      <c r="Q63" s="34">
        <f t="shared" si="17"/>
        <v>25000</v>
      </c>
      <c r="R63" s="388">
        <f t="shared" si="17"/>
        <v>10000</v>
      </c>
      <c r="S63" s="34">
        <f t="shared" si="17"/>
        <v>10000</v>
      </c>
      <c r="T63" s="34">
        <f t="shared" si="17"/>
        <v>10000</v>
      </c>
      <c r="U63" s="24" t="s">
        <v>599</v>
      </c>
      <c r="V63" s="355">
        <v>30000</v>
      </c>
      <c r="W63" s="24"/>
      <c r="X63" s="24"/>
      <c r="Y63" s="24"/>
      <c r="Z63" s="24"/>
      <c r="AA63" s="24"/>
      <c r="AB63" s="24"/>
      <c r="AC63" s="24"/>
      <c r="AD63" s="24"/>
    </row>
    <row r="64" spans="1:30" ht="12.75">
      <c r="A64" s="24" t="s">
        <v>262</v>
      </c>
      <c r="B64" s="24">
        <v>1</v>
      </c>
      <c r="C64" s="24"/>
      <c r="D64" s="24">
        <v>3</v>
      </c>
      <c r="E64" s="24"/>
      <c r="F64" s="24"/>
      <c r="G64" s="24"/>
      <c r="H64" s="24"/>
      <c r="I64" s="24"/>
      <c r="J64" s="24">
        <v>111</v>
      </c>
      <c r="K64" s="28">
        <v>322</v>
      </c>
      <c r="L64" s="547" t="s">
        <v>29</v>
      </c>
      <c r="M64" s="547"/>
      <c r="N64" s="56">
        <f aca="true" t="shared" si="18" ref="N64:T64">N65+N66</f>
        <v>0</v>
      </c>
      <c r="O64" s="56">
        <f t="shared" si="18"/>
        <v>0</v>
      </c>
      <c r="P64" s="56">
        <f t="shared" si="18"/>
        <v>0</v>
      </c>
      <c r="Q64" s="56">
        <f t="shared" si="18"/>
        <v>0</v>
      </c>
      <c r="R64" s="388">
        <f t="shared" si="18"/>
        <v>10000</v>
      </c>
      <c r="S64" s="56">
        <f t="shared" si="18"/>
        <v>10000</v>
      </c>
      <c r="T64" s="56">
        <f t="shared" si="18"/>
        <v>10000</v>
      </c>
      <c r="U64" s="24" t="s">
        <v>600</v>
      </c>
      <c r="V64" s="355">
        <v>3000</v>
      </c>
      <c r="W64" s="24"/>
      <c r="X64" s="24"/>
      <c r="Y64" s="24"/>
      <c r="Z64" s="24"/>
      <c r="AA64" s="24"/>
      <c r="AB64" s="24"/>
      <c r="AC64" s="24"/>
      <c r="AD64" s="24"/>
    </row>
    <row r="65" spans="1:30" ht="12.75">
      <c r="A65" s="24" t="s">
        <v>262</v>
      </c>
      <c r="B65" s="24">
        <v>1</v>
      </c>
      <c r="C65" s="24"/>
      <c r="D65" s="24">
        <v>3</v>
      </c>
      <c r="E65" s="24"/>
      <c r="F65" s="24"/>
      <c r="G65" s="24"/>
      <c r="H65" s="24"/>
      <c r="I65" s="24"/>
      <c r="J65" s="24">
        <v>111</v>
      </c>
      <c r="K65" s="31">
        <v>3221</v>
      </c>
      <c r="L65" s="546" t="s">
        <v>223</v>
      </c>
      <c r="M65" s="546"/>
      <c r="N65" s="34">
        <v>0</v>
      </c>
      <c r="O65" s="34">
        <v>0</v>
      </c>
      <c r="P65" s="34">
        <v>0</v>
      </c>
      <c r="Q65" s="34">
        <v>0</v>
      </c>
      <c r="R65" s="388">
        <v>10000</v>
      </c>
      <c r="S65" s="34">
        <v>10000</v>
      </c>
      <c r="T65" s="34">
        <v>10000</v>
      </c>
      <c r="U65" s="24" t="s">
        <v>601</v>
      </c>
      <c r="V65" s="355">
        <v>18000</v>
      </c>
      <c r="W65" s="24"/>
      <c r="X65" s="24"/>
      <c r="Y65" s="24"/>
      <c r="Z65" s="24"/>
      <c r="AA65" s="24"/>
      <c r="AB65" s="24"/>
      <c r="AC65" s="24"/>
      <c r="AD65" s="24"/>
    </row>
    <row r="66" spans="1:30" ht="12.75" hidden="1">
      <c r="A66" s="24" t="s">
        <v>262</v>
      </c>
      <c r="B66" s="24">
        <v>1</v>
      </c>
      <c r="C66" s="24"/>
      <c r="D66" s="24">
        <v>3</v>
      </c>
      <c r="E66" s="24"/>
      <c r="F66" s="24"/>
      <c r="G66" s="24"/>
      <c r="H66" s="24"/>
      <c r="I66" s="24"/>
      <c r="J66" s="24">
        <v>111</v>
      </c>
      <c r="K66" s="31">
        <v>3223</v>
      </c>
      <c r="L66" s="546" t="s">
        <v>86</v>
      </c>
      <c r="M66" s="546"/>
      <c r="N66" s="34">
        <v>0</v>
      </c>
      <c r="O66" s="34">
        <v>0</v>
      </c>
      <c r="P66" s="34">
        <v>0</v>
      </c>
      <c r="Q66" s="34">
        <v>0</v>
      </c>
      <c r="R66" s="388">
        <v>0</v>
      </c>
      <c r="S66" s="34">
        <v>0</v>
      </c>
      <c r="T66" s="34">
        <v>0</v>
      </c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12.75" hidden="1">
      <c r="A67" s="24" t="s">
        <v>262</v>
      </c>
      <c r="B67" s="24">
        <v>1</v>
      </c>
      <c r="C67" s="24"/>
      <c r="D67" s="24">
        <v>3</v>
      </c>
      <c r="E67" s="24"/>
      <c r="F67" s="24"/>
      <c r="G67" s="24"/>
      <c r="H67" s="24"/>
      <c r="I67" s="24"/>
      <c r="J67" s="24">
        <v>111</v>
      </c>
      <c r="K67" s="28">
        <v>323</v>
      </c>
      <c r="L67" s="547" t="s">
        <v>10</v>
      </c>
      <c r="M67" s="547"/>
      <c r="N67" s="56">
        <f aca="true" t="shared" si="19" ref="N67:T67">N68</f>
        <v>0</v>
      </c>
      <c r="O67" s="56">
        <f t="shared" si="19"/>
        <v>0</v>
      </c>
      <c r="P67" s="56">
        <f t="shared" si="19"/>
        <v>0</v>
      </c>
      <c r="Q67" s="56">
        <f t="shared" si="19"/>
        <v>0</v>
      </c>
      <c r="R67" s="388">
        <f t="shared" si="19"/>
        <v>0</v>
      </c>
      <c r="S67" s="56">
        <f t="shared" si="19"/>
        <v>0</v>
      </c>
      <c r="T67" s="56">
        <f t="shared" si="19"/>
        <v>0</v>
      </c>
      <c r="U67" s="24" t="s">
        <v>602</v>
      </c>
      <c r="V67" s="355">
        <v>20000</v>
      </c>
      <c r="W67" s="24"/>
      <c r="X67" s="24"/>
      <c r="Y67" s="24"/>
      <c r="Z67" s="24"/>
      <c r="AA67" s="24"/>
      <c r="AB67" s="24"/>
      <c r="AC67" s="24"/>
      <c r="AD67" s="24"/>
    </row>
    <row r="68" spans="1:30" ht="12.75" hidden="1">
      <c r="A68" s="24" t="s">
        <v>262</v>
      </c>
      <c r="B68" s="24">
        <v>1</v>
      </c>
      <c r="C68" s="24"/>
      <c r="D68" s="24">
        <v>3</v>
      </c>
      <c r="E68" s="24"/>
      <c r="F68" s="24"/>
      <c r="G68" s="24"/>
      <c r="H68" s="24"/>
      <c r="I68" s="24"/>
      <c r="J68" s="24">
        <v>111</v>
      </c>
      <c r="K68" s="31">
        <v>3234</v>
      </c>
      <c r="L68" s="546" t="s">
        <v>90</v>
      </c>
      <c r="M68" s="546"/>
      <c r="N68" s="34">
        <v>0</v>
      </c>
      <c r="O68" s="34">
        <v>0</v>
      </c>
      <c r="P68" s="34">
        <v>0</v>
      </c>
      <c r="Q68" s="34">
        <v>0</v>
      </c>
      <c r="R68" s="388">
        <v>0</v>
      </c>
      <c r="S68" s="34">
        <v>0</v>
      </c>
      <c r="T68" s="34">
        <v>0</v>
      </c>
      <c r="U68" s="24" t="s">
        <v>603</v>
      </c>
      <c r="V68" s="355">
        <v>20000</v>
      </c>
      <c r="W68" s="24"/>
      <c r="X68" s="24"/>
      <c r="Y68" s="24"/>
      <c r="Z68" s="24"/>
      <c r="AA68" s="24"/>
      <c r="AB68" s="24"/>
      <c r="AC68" s="24"/>
      <c r="AD68" s="24"/>
    </row>
    <row r="69" spans="1:30" ht="12.75">
      <c r="A69" s="24" t="s">
        <v>262</v>
      </c>
      <c r="B69" s="24">
        <v>1</v>
      </c>
      <c r="C69" s="24"/>
      <c r="D69" s="24">
        <v>3</v>
      </c>
      <c r="E69" s="24"/>
      <c r="F69" s="24"/>
      <c r="G69" s="24"/>
      <c r="H69" s="24"/>
      <c r="I69" s="24"/>
      <c r="J69" s="24">
        <v>111</v>
      </c>
      <c r="K69" s="28">
        <v>329</v>
      </c>
      <c r="L69" s="227" t="s">
        <v>37</v>
      </c>
      <c r="M69" s="227"/>
      <c r="N69" s="56">
        <f aca="true" t="shared" si="20" ref="N69:T69">N70</f>
        <v>4900</v>
      </c>
      <c r="O69" s="56">
        <f t="shared" si="20"/>
        <v>30000</v>
      </c>
      <c r="P69" s="56">
        <f t="shared" si="20"/>
        <v>4000</v>
      </c>
      <c r="Q69" s="56">
        <f t="shared" si="20"/>
        <v>25000</v>
      </c>
      <c r="R69" s="388">
        <f t="shared" si="20"/>
        <v>0</v>
      </c>
      <c r="S69" s="56">
        <f t="shared" si="20"/>
        <v>0</v>
      </c>
      <c r="T69" s="56">
        <f t="shared" si="20"/>
        <v>0</v>
      </c>
      <c r="U69" s="24" t="s">
        <v>604</v>
      </c>
      <c r="V69" s="355">
        <v>30000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24" t="s">
        <v>262</v>
      </c>
      <c r="B70" s="24">
        <v>1</v>
      </c>
      <c r="C70" s="24"/>
      <c r="D70" s="24">
        <v>3</v>
      </c>
      <c r="E70" s="24"/>
      <c r="F70" s="24"/>
      <c r="G70" s="24"/>
      <c r="H70" s="24"/>
      <c r="I70" s="24"/>
      <c r="J70" s="24">
        <v>111</v>
      </c>
      <c r="K70" s="31">
        <v>3291</v>
      </c>
      <c r="L70" s="546" t="s">
        <v>224</v>
      </c>
      <c r="M70" s="546"/>
      <c r="N70" s="34">
        <v>4900</v>
      </c>
      <c r="O70" s="34">
        <v>30000</v>
      </c>
      <c r="P70" s="34">
        <v>4000</v>
      </c>
      <c r="Q70" s="34">
        <v>25000</v>
      </c>
      <c r="R70" s="388">
        <v>0</v>
      </c>
      <c r="S70" s="34">
        <v>0</v>
      </c>
      <c r="T70" s="34">
        <v>0</v>
      </c>
      <c r="U70" s="24" t="s">
        <v>605</v>
      </c>
      <c r="V70" s="355">
        <v>540000</v>
      </c>
      <c r="W70" s="24"/>
      <c r="X70" s="24"/>
      <c r="Y70" s="24"/>
      <c r="Z70" s="24"/>
      <c r="AA70" s="24"/>
      <c r="AB70" s="24"/>
      <c r="AC70" s="24"/>
      <c r="AD70" s="24"/>
    </row>
    <row r="71" spans="1:30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49"/>
      <c r="L71" s="49" t="s">
        <v>127</v>
      </c>
      <c r="M71" s="49"/>
      <c r="N71" s="50">
        <f aca="true" t="shared" si="21" ref="N71:T71">N62</f>
        <v>4900</v>
      </c>
      <c r="O71" s="50">
        <f t="shared" si="21"/>
        <v>30000</v>
      </c>
      <c r="P71" s="50">
        <f t="shared" si="21"/>
        <v>4000</v>
      </c>
      <c r="Q71" s="50">
        <f t="shared" si="21"/>
        <v>25000</v>
      </c>
      <c r="R71" s="392">
        <f t="shared" si="21"/>
        <v>10000</v>
      </c>
      <c r="S71" s="50">
        <f t="shared" si="21"/>
        <v>10000</v>
      </c>
      <c r="T71" s="50">
        <f t="shared" si="21"/>
        <v>10000</v>
      </c>
      <c r="U71" s="5" t="s">
        <v>606</v>
      </c>
      <c r="V71" s="122">
        <v>5000</v>
      </c>
      <c r="W71" s="5"/>
      <c r="X71" s="5"/>
      <c r="Y71" s="5"/>
      <c r="Z71" s="5"/>
      <c r="AA71" s="5"/>
      <c r="AB71" s="5"/>
      <c r="AC71" s="5"/>
      <c r="AD71" s="5"/>
    </row>
    <row r="72" spans="1:3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2"/>
      <c r="L72" s="52"/>
      <c r="M72" s="52"/>
      <c r="N72" s="53"/>
      <c r="O72" s="53"/>
      <c r="P72" s="53"/>
      <c r="Q72" s="53"/>
      <c r="R72" s="393"/>
      <c r="S72" s="53"/>
      <c r="T72" s="53"/>
      <c r="U72" s="5" t="s">
        <v>607</v>
      </c>
      <c r="V72" s="122">
        <v>2000</v>
      </c>
      <c r="W72" s="5"/>
      <c r="X72" s="5"/>
      <c r="Y72" s="5"/>
      <c r="Z72" s="5"/>
      <c r="AA72" s="5"/>
      <c r="AB72" s="5"/>
      <c r="AC72" s="5"/>
      <c r="AD72" s="5"/>
    </row>
    <row r="73" spans="1:30" ht="12.75">
      <c r="A73" s="25" t="s">
        <v>263</v>
      </c>
      <c r="B73" s="13"/>
      <c r="C73" s="13"/>
      <c r="D73" s="13"/>
      <c r="E73" s="13"/>
      <c r="F73" s="13"/>
      <c r="G73" s="13"/>
      <c r="H73" s="13"/>
      <c r="I73" s="13"/>
      <c r="J73" s="13"/>
      <c r="K73" s="72" t="s">
        <v>28</v>
      </c>
      <c r="L73" s="519" t="s">
        <v>225</v>
      </c>
      <c r="M73" s="519"/>
      <c r="N73" s="73"/>
      <c r="O73" s="73"/>
      <c r="P73" s="73"/>
      <c r="Q73" s="73"/>
      <c r="R73" s="397"/>
      <c r="S73" s="73"/>
      <c r="T73" s="73"/>
      <c r="U73" s="5" t="s">
        <v>608</v>
      </c>
      <c r="V73" s="122">
        <v>5000</v>
      </c>
      <c r="W73" s="5"/>
      <c r="X73" s="5"/>
      <c r="Y73" s="5"/>
      <c r="Z73" s="5"/>
      <c r="AA73" s="5"/>
      <c r="AB73" s="5"/>
      <c r="AC73" s="5"/>
      <c r="AD73" s="5"/>
    </row>
    <row r="74" spans="1:30" ht="12.75">
      <c r="A74" s="24" t="s">
        <v>263</v>
      </c>
      <c r="B74" s="24">
        <v>1</v>
      </c>
      <c r="C74" s="24"/>
      <c r="D74" s="24">
        <v>3</v>
      </c>
      <c r="E74" s="24"/>
      <c r="F74" s="24"/>
      <c r="G74" s="24"/>
      <c r="H74" s="24"/>
      <c r="I74" s="24"/>
      <c r="J74" s="24">
        <v>660</v>
      </c>
      <c r="K74" s="28">
        <v>3</v>
      </c>
      <c r="L74" s="532" t="s">
        <v>3</v>
      </c>
      <c r="M74" s="533"/>
      <c r="N74" s="56">
        <f aca="true" t="shared" si="22" ref="N74:T74">N75</f>
        <v>0</v>
      </c>
      <c r="O74" s="56">
        <f t="shared" si="22"/>
        <v>0</v>
      </c>
      <c r="P74" s="56">
        <f t="shared" si="22"/>
        <v>0</v>
      </c>
      <c r="Q74" s="56">
        <f t="shared" si="22"/>
        <v>0</v>
      </c>
      <c r="R74" s="388">
        <f t="shared" si="22"/>
        <v>35000</v>
      </c>
      <c r="S74" s="56">
        <f t="shared" si="22"/>
        <v>15000</v>
      </c>
      <c r="T74" s="56">
        <f t="shared" si="22"/>
        <v>15000</v>
      </c>
      <c r="U74" s="24" t="s">
        <v>609</v>
      </c>
      <c r="V74" s="355">
        <v>400000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24" t="s">
        <v>263</v>
      </c>
      <c r="B75" s="24">
        <v>1</v>
      </c>
      <c r="C75" s="24"/>
      <c r="D75" s="24">
        <v>3</v>
      </c>
      <c r="E75" s="24"/>
      <c r="F75" s="24"/>
      <c r="G75" s="24"/>
      <c r="H75" s="24"/>
      <c r="I75" s="24"/>
      <c r="J75" s="24">
        <v>660</v>
      </c>
      <c r="K75" s="31">
        <v>32</v>
      </c>
      <c r="L75" s="541" t="s">
        <v>8</v>
      </c>
      <c r="M75" s="542"/>
      <c r="N75" s="34">
        <f aca="true" t="shared" si="23" ref="N75:T75">N76+N78</f>
        <v>0</v>
      </c>
      <c r="O75" s="34">
        <f t="shared" si="23"/>
        <v>0</v>
      </c>
      <c r="P75" s="34">
        <f t="shared" si="23"/>
        <v>0</v>
      </c>
      <c r="Q75" s="34">
        <f t="shared" si="23"/>
        <v>0</v>
      </c>
      <c r="R75" s="388">
        <f t="shared" si="23"/>
        <v>35000</v>
      </c>
      <c r="S75" s="34">
        <f t="shared" si="23"/>
        <v>15000</v>
      </c>
      <c r="T75" s="34">
        <f t="shared" si="23"/>
        <v>15000</v>
      </c>
      <c r="U75" s="24" t="s">
        <v>610</v>
      </c>
      <c r="V75" s="355">
        <v>15000</v>
      </c>
      <c r="W75" s="24"/>
      <c r="X75" s="24"/>
      <c r="Y75" s="24"/>
      <c r="Z75" s="24"/>
      <c r="AA75" s="24"/>
      <c r="AB75" s="24"/>
      <c r="AC75" s="24"/>
      <c r="AD75" s="24"/>
    </row>
    <row r="76" spans="1:30" ht="12.75">
      <c r="A76" s="24" t="s">
        <v>263</v>
      </c>
      <c r="B76" s="24">
        <v>1</v>
      </c>
      <c r="C76" s="24"/>
      <c r="D76" s="24">
        <v>3</v>
      </c>
      <c r="E76" s="24"/>
      <c r="F76" s="24"/>
      <c r="G76" s="24"/>
      <c r="H76" s="24"/>
      <c r="I76" s="24"/>
      <c r="J76" s="24">
        <v>660</v>
      </c>
      <c r="K76" s="28">
        <v>322</v>
      </c>
      <c r="L76" s="532" t="s">
        <v>29</v>
      </c>
      <c r="M76" s="533"/>
      <c r="N76" s="56">
        <f aca="true" t="shared" si="24" ref="N76:T76">N77</f>
        <v>0</v>
      </c>
      <c r="O76" s="56">
        <f t="shared" si="24"/>
        <v>0</v>
      </c>
      <c r="P76" s="56">
        <f t="shared" si="24"/>
        <v>0</v>
      </c>
      <c r="Q76" s="56">
        <f t="shared" si="24"/>
        <v>0</v>
      </c>
      <c r="R76" s="388">
        <f t="shared" si="24"/>
        <v>5000</v>
      </c>
      <c r="S76" s="56">
        <f t="shared" si="24"/>
        <v>5000</v>
      </c>
      <c r="T76" s="56">
        <f t="shared" si="24"/>
        <v>5000</v>
      </c>
      <c r="U76" s="24" t="s">
        <v>612</v>
      </c>
      <c r="V76" s="355">
        <v>70000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24" t="s">
        <v>263</v>
      </c>
      <c r="B77" s="24">
        <v>1</v>
      </c>
      <c r="C77" s="24"/>
      <c r="D77" s="24">
        <v>3</v>
      </c>
      <c r="E77" s="24"/>
      <c r="F77" s="24"/>
      <c r="G77" s="24"/>
      <c r="H77" s="24"/>
      <c r="I77" s="24"/>
      <c r="J77" s="24">
        <v>660</v>
      </c>
      <c r="K77" s="31">
        <v>3224</v>
      </c>
      <c r="L77" s="541" t="s">
        <v>226</v>
      </c>
      <c r="M77" s="542"/>
      <c r="N77" s="34">
        <v>0</v>
      </c>
      <c r="O77" s="34">
        <v>0</v>
      </c>
      <c r="P77" s="34">
        <v>0</v>
      </c>
      <c r="Q77" s="34">
        <v>0</v>
      </c>
      <c r="R77" s="388">
        <v>5000</v>
      </c>
      <c r="S77" s="34">
        <v>5000</v>
      </c>
      <c r="T77" s="34">
        <v>5000</v>
      </c>
      <c r="U77" s="24" t="s">
        <v>611</v>
      </c>
      <c r="V77" s="355">
        <v>45000</v>
      </c>
      <c r="W77" s="24"/>
      <c r="X77" s="24"/>
      <c r="Y77" s="24"/>
      <c r="Z77" s="24"/>
      <c r="AA77" s="24"/>
      <c r="AB77" s="24"/>
      <c r="AC77" s="24"/>
      <c r="AD77" s="24"/>
    </row>
    <row r="78" spans="1:30" ht="12.75">
      <c r="A78" s="24" t="s">
        <v>263</v>
      </c>
      <c r="B78" s="24">
        <v>1</v>
      </c>
      <c r="C78" s="24"/>
      <c r="D78" s="24">
        <v>3</v>
      </c>
      <c r="E78" s="24"/>
      <c r="F78" s="24"/>
      <c r="G78" s="24"/>
      <c r="H78" s="24"/>
      <c r="I78" s="24"/>
      <c r="J78" s="24">
        <v>660</v>
      </c>
      <c r="K78" s="28">
        <v>323</v>
      </c>
      <c r="L78" s="532" t="s">
        <v>10</v>
      </c>
      <c r="M78" s="533"/>
      <c r="N78" s="56">
        <f aca="true" t="shared" si="25" ref="N78:T78">N79</f>
        <v>0</v>
      </c>
      <c r="O78" s="56">
        <f t="shared" si="25"/>
        <v>0</v>
      </c>
      <c r="P78" s="56">
        <f t="shared" si="25"/>
        <v>0</v>
      </c>
      <c r="Q78" s="56">
        <f t="shared" si="25"/>
        <v>0</v>
      </c>
      <c r="R78" s="388">
        <f t="shared" si="25"/>
        <v>30000</v>
      </c>
      <c r="S78" s="56">
        <f t="shared" si="25"/>
        <v>10000</v>
      </c>
      <c r="T78" s="56">
        <f t="shared" si="25"/>
        <v>10000</v>
      </c>
      <c r="U78" s="24" t="s">
        <v>613</v>
      </c>
      <c r="V78" s="355">
        <v>15000</v>
      </c>
      <c r="W78" s="24"/>
      <c r="X78" s="24"/>
      <c r="Y78" s="24"/>
      <c r="Z78" s="24"/>
      <c r="AA78" s="24"/>
      <c r="AB78" s="24"/>
      <c r="AC78" s="24"/>
      <c r="AD78" s="24"/>
    </row>
    <row r="79" spans="1:30" ht="12.75">
      <c r="A79" s="24" t="s">
        <v>263</v>
      </c>
      <c r="B79" s="24">
        <v>1</v>
      </c>
      <c r="C79" s="24"/>
      <c r="D79" s="24">
        <v>3</v>
      </c>
      <c r="E79" s="24"/>
      <c r="F79" s="24"/>
      <c r="G79" s="24"/>
      <c r="H79" s="24"/>
      <c r="I79" s="24"/>
      <c r="J79" s="24">
        <v>660</v>
      </c>
      <c r="K79" s="31">
        <v>3232</v>
      </c>
      <c r="L79" s="541" t="s">
        <v>227</v>
      </c>
      <c r="M79" s="542"/>
      <c r="N79" s="34">
        <v>0</v>
      </c>
      <c r="O79" s="34">
        <v>0</v>
      </c>
      <c r="P79" s="34">
        <v>0</v>
      </c>
      <c r="Q79" s="34">
        <v>0</v>
      </c>
      <c r="R79" s="388">
        <v>30000</v>
      </c>
      <c r="S79" s="34">
        <v>10000</v>
      </c>
      <c r="T79" s="34">
        <v>10000</v>
      </c>
      <c r="U79" s="24" t="s">
        <v>614</v>
      </c>
      <c r="V79" s="355">
        <v>50000</v>
      </c>
      <c r="W79" s="24"/>
      <c r="X79" s="24"/>
      <c r="Y79" s="24"/>
      <c r="Z79" s="24"/>
      <c r="AA79" s="24"/>
      <c r="AB79" s="24"/>
      <c r="AC79" s="24"/>
      <c r="AD79" s="24"/>
    </row>
    <row r="80" spans="1:30" ht="12.75">
      <c r="A80" s="60"/>
      <c r="B80" s="16"/>
      <c r="C80" s="16"/>
      <c r="D80" s="16"/>
      <c r="E80" s="16"/>
      <c r="F80" s="16"/>
      <c r="G80" s="16"/>
      <c r="H80" s="16"/>
      <c r="I80" s="16"/>
      <c r="J80" s="16"/>
      <c r="K80" s="49"/>
      <c r="L80" s="49" t="s">
        <v>127</v>
      </c>
      <c r="M80" s="49"/>
      <c r="N80" s="50">
        <f aca="true" t="shared" si="26" ref="N80:T80">N74</f>
        <v>0</v>
      </c>
      <c r="O80" s="50">
        <f t="shared" si="26"/>
        <v>0</v>
      </c>
      <c r="P80" s="50">
        <f t="shared" si="26"/>
        <v>0</v>
      </c>
      <c r="Q80" s="50">
        <f t="shared" si="26"/>
        <v>0</v>
      </c>
      <c r="R80" s="392">
        <f t="shared" si="26"/>
        <v>35000</v>
      </c>
      <c r="S80" s="50">
        <f t="shared" si="26"/>
        <v>15000</v>
      </c>
      <c r="T80" s="50">
        <f t="shared" si="26"/>
        <v>15000</v>
      </c>
      <c r="U80" s="5" t="s">
        <v>615</v>
      </c>
      <c r="V80" s="122">
        <v>50000</v>
      </c>
      <c r="W80" s="5"/>
      <c r="X80" s="5"/>
      <c r="Y80" s="5"/>
      <c r="Z80" s="5"/>
      <c r="AA80" s="5"/>
      <c r="AB80" s="5"/>
      <c r="AC80" s="5"/>
      <c r="AD80" s="5"/>
    </row>
    <row r="81" spans="1:30" ht="12.75">
      <c r="A81" s="24"/>
      <c r="B81" s="5"/>
      <c r="C81" s="5"/>
      <c r="D81" s="5"/>
      <c r="E81" s="5"/>
      <c r="F81" s="5"/>
      <c r="G81" s="5"/>
      <c r="H81" s="5"/>
      <c r="I81" s="5"/>
      <c r="J81" s="5"/>
      <c r="K81" s="91"/>
      <c r="L81" s="552" t="s">
        <v>267</v>
      </c>
      <c r="M81" s="552"/>
      <c r="N81" s="91">
        <f aca="true" t="shared" si="27" ref="N81:T81">N80+N71</f>
        <v>4900</v>
      </c>
      <c r="O81" s="91">
        <f t="shared" si="27"/>
        <v>30000</v>
      </c>
      <c r="P81" s="91">
        <f t="shared" si="27"/>
        <v>4000</v>
      </c>
      <c r="Q81" s="91">
        <f t="shared" si="27"/>
        <v>25000</v>
      </c>
      <c r="R81" s="398">
        <f t="shared" si="27"/>
        <v>45000</v>
      </c>
      <c r="S81" s="91">
        <f t="shared" si="27"/>
        <v>25000</v>
      </c>
      <c r="T81" s="91">
        <f t="shared" si="27"/>
        <v>25000</v>
      </c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>
      <c r="A82" s="24"/>
      <c r="B82" s="5"/>
      <c r="C82" s="5"/>
      <c r="D82" s="5"/>
      <c r="E82" s="5"/>
      <c r="F82" s="5"/>
      <c r="G82" s="5"/>
      <c r="H82" s="5"/>
      <c r="I82" s="5"/>
      <c r="J82" s="5"/>
      <c r="K82" s="66"/>
      <c r="L82" s="76"/>
      <c r="M82" s="77"/>
      <c r="N82" s="78"/>
      <c r="O82" s="51"/>
      <c r="P82" s="53"/>
      <c r="Q82" s="51"/>
      <c r="R82" s="399"/>
      <c r="S82" s="51"/>
      <c r="T82" s="51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69" t="s">
        <v>269</v>
      </c>
      <c r="L83" s="553" t="s">
        <v>407</v>
      </c>
      <c r="M83" s="554"/>
      <c r="N83" s="16"/>
      <c r="O83" s="16"/>
      <c r="P83" s="360"/>
      <c r="Q83" s="16"/>
      <c r="R83" s="386"/>
      <c r="S83" s="16"/>
      <c r="T83" s="1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2.75">
      <c r="A84" s="25" t="s">
        <v>264</v>
      </c>
      <c r="B84" s="13"/>
      <c r="C84" s="13"/>
      <c r="D84" s="13"/>
      <c r="E84" s="13"/>
      <c r="F84" s="13"/>
      <c r="G84" s="13"/>
      <c r="H84" s="13"/>
      <c r="I84" s="13"/>
      <c r="J84" s="13"/>
      <c r="K84" s="70" t="s">
        <v>274</v>
      </c>
      <c r="L84" s="70" t="s">
        <v>430</v>
      </c>
      <c r="M84" s="70"/>
      <c r="N84" s="26"/>
      <c r="O84" s="26"/>
      <c r="P84" s="59"/>
      <c r="Q84" s="26"/>
      <c r="R84" s="394"/>
      <c r="S84" s="59"/>
      <c r="T84" s="59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2.75">
      <c r="A85" s="25"/>
      <c r="B85" s="13"/>
      <c r="C85" s="13"/>
      <c r="D85" s="13"/>
      <c r="E85" s="13"/>
      <c r="F85" s="13"/>
      <c r="G85" s="13"/>
      <c r="H85" s="13"/>
      <c r="I85" s="13"/>
      <c r="J85" s="13"/>
      <c r="K85" s="70" t="s">
        <v>28</v>
      </c>
      <c r="L85" s="13"/>
      <c r="M85" s="13"/>
      <c r="N85" s="26"/>
      <c r="O85" s="26"/>
      <c r="P85" s="59"/>
      <c r="Q85" s="26"/>
      <c r="R85" s="394"/>
      <c r="S85" s="59"/>
      <c r="T85" s="59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>
      <c r="A86" s="24" t="s">
        <v>265</v>
      </c>
      <c r="B86" s="24">
        <v>1</v>
      </c>
      <c r="C86" s="24"/>
      <c r="D86" s="24">
        <v>3</v>
      </c>
      <c r="E86" s="24"/>
      <c r="F86" s="24">
        <v>5</v>
      </c>
      <c r="G86" s="24"/>
      <c r="H86" s="24"/>
      <c r="I86" s="24"/>
      <c r="J86" s="24">
        <v>116</v>
      </c>
      <c r="K86" s="28">
        <v>3</v>
      </c>
      <c r="L86" s="28" t="s">
        <v>3</v>
      </c>
      <c r="M86" s="28"/>
      <c r="N86" s="56">
        <f aca="true" t="shared" si="28" ref="N86:T86">N87+N92</f>
        <v>71028</v>
      </c>
      <c r="O86" s="56">
        <f t="shared" si="28"/>
        <v>82300</v>
      </c>
      <c r="P86" s="56">
        <f t="shared" si="28"/>
        <v>68000</v>
      </c>
      <c r="Q86" s="56">
        <f t="shared" si="28"/>
        <v>100500</v>
      </c>
      <c r="R86" s="388">
        <f t="shared" si="28"/>
        <v>68000</v>
      </c>
      <c r="S86" s="56">
        <f t="shared" si="28"/>
        <v>68000</v>
      </c>
      <c r="T86" s="56">
        <f t="shared" si="28"/>
        <v>68000</v>
      </c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>
      <c r="A87" s="24" t="s">
        <v>265</v>
      </c>
      <c r="B87" s="24">
        <v>1</v>
      </c>
      <c r="C87" s="24"/>
      <c r="D87" s="24">
        <v>3</v>
      </c>
      <c r="E87" s="24"/>
      <c r="F87" s="24">
        <v>5</v>
      </c>
      <c r="G87" s="24"/>
      <c r="H87" s="24"/>
      <c r="I87" s="24"/>
      <c r="J87" s="24">
        <v>116</v>
      </c>
      <c r="K87" s="31">
        <v>32</v>
      </c>
      <c r="L87" s="32" t="s">
        <v>8</v>
      </c>
      <c r="M87" s="33"/>
      <c r="N87" s="34">
        <f aca="true" t="shared" si="29" ref="N87:T87">N88+N90</f>
        <v>33328</v>
      </c>
      <c r="O87" s="34">
        <f t="shared" si="29"/>
        <v>33300</v>
      </c>
      <c r="P87" s="34">
        <f t="shared" si="29"/>
        <v>34000</v>
      </c>
      <c r="Q87" s="34">
        <f t="shared" si="29"/>
        <v>53500</v>
      </c>
      <c r="R87" s="388">
        <f t="shared" si="29"/>
        <v>34000</v>
      </c>
      <c r="S87" s="34">
        <f t="shared" si="29"/>
        <v>34000</v>
      </c>
      <c r="T87" s="34">
        <f t="shared" si="29"/>
        <v>34000</v>
      </c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>
      <c r="A88" s="24" t="s">
        <v>265</v>
      </c>
      <c r="B88" s="24">
        <v>1</v>
      </c>
      <c r="C88" s="24"/>
      <c r="D88" s="24">
        <v>3</v>
      </c>
      <c r="E88" s="24"/>
      <c r="F88" s="24">
        <v>5</v>
      </c>
      <c r="G88" s="24"/>
      <c r="H88" s="24"/>
      <c r="I88" s="24"/>
      <c r="J88" s="24">
        <v>116</v>
      </c>
      <c r="K88" s="28">
        <v>322</v>
      </c>
      <c r="L88" s="532" t="s">
        <v>238</v>
      </c>
      <c r="M88" s="533"/>
      <c r="N88" s="56">
        <f aca="true" t="shared" si="30" ref="N88:T88">N89</f>
        <v>0</v>
      </c>
      <c r="O88" s="56">
        <f t="shared" si="30"/>
        <v>0</v>
      </c>
      <c r="P88" s="56">
        <f t="shared" si="30"/>
        <v>0</v>
      </c>
      <c r="Q88" s="56">
        <f t="shared" si="30"/>
        <v>20000</v>
      </c>
      <c r="R88" s="388">
        <f t="shared" si="30"/>
        <v>0</v>
      </c>
      <c r="S88" s="56">
        <f t="shared" si="30"/>
        <v>0</v>
      </c>
      <c r="T88" s="56">
        <f t="shared" si="30"/>
        <v>0</v>
      </c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>
      <c r="A89" s="24" t="s">
        <v>265</v>
      </c>
      <c r="B89" s="24">
        <v>1</v>
      </c>
      <c r="C89" s="24"/>
      <c r="D89" s="24">
        <v>3</v>
      </c>
      <c r="E89" s="24"/>
      <c r="F89" s="24">
        <v>5</v>
      </c>
      <c r="G89" s="24"/>
      <c r="H89" s="24"/>
      <c r="I89" s="24"/>
      <c r="J89" s="24">
        <v>116</v>
      </c>
      <c r="K89" s="31">
        <v>3221</v>
      </c>
      <c r="L89" s="31" t="s">
        <v>85</v>
      </c>
      <c r="M89" s="31"/>
      <c r="N89" s="34">
        <v>0</v>
      </c>
      <c r="O89" s="34">
        <v>0</v>
      </c>
      <c r="P89" s="34">
        <v>0</v>
      </c>
      <c r="Q89" s="34">
        <v>20000</v>
      </c>
      <c r="R89" s="388">
        <v>0</v>
      </c>
      <c r="S89" s="34">
        <v>0</v>
      </c>
      <c r="T89" s="34">
        <v>0</v>
      </c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>
      <c r="A90" s="24" t="s">
        <v>265</v>
      </c>
      <c r="B90" s="24">
        <v>1</v>
      </c>
      <c r="C90" s="24"/>
      <c r="D90" s="24">
        <v>3</v>
      </c>
      <c r="E90" s="24"/>
      <c r="F90" s="24">
        <v>5</v>
      </c>
      <c r="G90" s="24"/>
      <c r="H90" s="24"/>
      <c r="I90" s="24"/>
      <c r="J90" s="24">
        <v>116</v>
      </c>
      <c r="K90" s="28">
        <v>329</v>
      </c>
      <c r="L90" s="532" t="s">
        <v>37</v>
      </c>
      <c r="M90" s="533"/>
      <c r="N90" s="56">
        <f aca="true" t="shared" si="31" ref="N90:T90">N91</f>
        <v>33328</v>
      </c>
      <c r="O90" s="56">
        <f t="shared" si="31"/>
        <v>33300</v>
      </c>
      <c r="P90" s="56">
        <f t="shared" si="31"/>
        <v>34000</v>
      </c>
      <c r="Q90" s="336">
        <f t="shared" si="31"/>
        <v>33500</v>
      </c>
      <c r="R90" s="400">
        <f t="shared" si="31"/>
        <v>34000</v>
      </c>
      <c r="S90" s="56">
        <f t="shared" si="31"/>
        <v>34000</v>
      </c>
      <c r="T90" s="56">
        <f t="shared" si="31"/>
        <v>34000</v>
      </c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>
      <c r="A91" s="24" t="s">
        <v>265</v>
      </c>
      <c r="B91" s="24">
        <v>1</v>
      </c>
      <c r="C91" s="24"/>
      <c r="D91" s="24">
        <v>3</v>
      </c>
      <c r="E91" s="24"/>
      <c r="F91" s="24">
        <v>5</v>
      </c>
      <c r="G91" s="24"/>
      <c r="H91" s="24"/>
      <c r="I91" s="24"/>
      <c r="J91" s="24">
        <v>116</v>
      </c>
      <c r="K91" s="31">
        <v>3291</v>
      </c>
      <c r="L91" s="561" t="s">
        <v>237</v>
      </c>
      <c r="M91" s="542"/>
      <c r="N91" s="34">
        <v>33328</v>
      </c>
      <c r="O91" s="34">
        <v>33300</v>
      </c>
      <c r="P91" s="34">
        <v>34000</v>
      </c>
      <c r="Q91" s="31">
        <v>33500</v>
      </c>
      <c r="R91" s="388">
        <v>34000</v>
      </c>
      <c r="S91" s="34">
        <v>34000</v>
      </c>
      <c r="T91" s="34">
        <v>34000</v>
      </c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24" t="s">
        <v>265</v>
      </c>
      <c r="B92" s="24">
        <v>1</v>
      </c>
      <c r="C92" s="24"/>
      <c r="D92" s="24">
        <v>3</v>
      </c>
      <c r="E92" s="24"/>
      <c r="F92" s="24">
        <v>5</v>
      </c>
      <c r="G92" s="24"/>
      <c r="H92" s="24"/>
      <c r="I92" s="24"/>
      <c r="J92" s="24">
        <v>116</v>
      </c>
      <c r="K92" s="31">
        <v>38</v>
      </c>
      <c r="L92" s="31" t="s">
        <v>14</v>
      </c>
      <c r="M92" s="31"/>
      <c r="N92" s="34">
        <f>N93</f>
        <v>37700</v>
      </c>
      <c r="O92" s="34">
        <f>O93</f>
        <v>49000</v>
      </c>
      <c r="P92" s="34">
        <f aca="true" t="shared" si="32" ref="P92:T93">P93</f>
        <v>34000</v>
      </c>
      <c r="Q92" s="34">
        <f t="shared" si="32"/>
        <v>47000</v>
      </c>
      <c r="R92" s="388">
        <f t="shared" si="32"/>
        <v>34000</v>
      </c>
      <c r="S92" s="34">
        <f t="shared" si="32"/>
        <v>34000</v>
      </c>
      <c r="T92" s="34">
        <f t="shared" si="32"/>
        <v>34000</v>
      </c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24" t="s">
        <v>265</v>
      </c>
      <c r="B93" s="24">
        <v>1</v>
      </c>
      <c r="C93" s="24"/>
      <c r="D93" s="24">
        <v>3</v>
      </c>
      <c r="E93" s="24"/>
      <c r="F93" s="24">
        <v>5</v>
      </c>
      <c r="G93" s="24"/>
      <c r="H93" s="24"/>
      <c r="I93" s="24"/>
      <c r="J93" s="24">
        <v>116</v>
      </c>
      <c r="K93" s="222">
        <v>381</v>
      </c>
      <c r="L93" s="532" t="s">
        <v>15</v>
      </c>
      <c r="M93" s="533"/>
      <c r="N93" s="87">
        <f>N94</f>
        <v>37700</v>
      </c>
      <c r="O93" s="87">
        <f>O94</f>
        <v>49000</v>
      </c>
      <c r="P93" s="87">
        <f t="shared" si="32"/>
        <v>34000</v>
      </c>
      <c r="Q93" s="87">
        <f t="shared" si="32"/>
        <v>47000</v>
      </c>
      <c r="R93" s="389">
        <f t="shared" si="32"/>
        <v>34000</v>
      </c>
      <c r="S93" s="87">
        <f t="shared" si="32"/>
        <v>34000</v>
      </c>
      <c r="T93" s="87">
        <f t="shared" si="32"/>
        <v>34000</v>
      </c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24" t="s">
        <v>265</v>
      </c>
      <c r="B94" s="24">
        <v>1</v>
      </c>
      <c r="C94" s="24"/>
      <c r="D94" s="24">
        <v>3</v>
      </c>
      <c r="E94" s="24"/>
      <c r="F94" s="24">
        <v>5</v>
      </c>
      <c r="G94" s="24"/>
      <c r="H94" s="24"/>
      <c r="I94" s="24"/>
      <c r="J94" s="24">
        <v>116</v>
      </c>
      <c r="K94" s="31">
        <v>3811</v>
      </c>
      <c r="L94" s="541" t="s">
        <v>102</v>
      </c>
      <c r="M94" s="542"/>
      <c r="N94" s="34">
        <v>37700</v>
      </c>
      <c r="O94" s="34">
        <v>49000</v>
      </c>
      <c r="P94" s="34">
        <v>34000</v>
      </c>
      <c r="Q94" s="34">
        <v>47000</v>
      </c>
      <c r="R94" s="388">
        <v>34000</v>
      </c>
      <c r="S94" s="34">
        <v>34000</v>
      </c>
      <c r="T94" s="34">
        <v>34000</v>
      </c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79"/>
      <c r="L95" s="79" t="s">
        <v>127</v>
      </c>
      <c r="M95" s="79"/>
      <c r="N95" s="80">
        <f aca="true" t="shared" si="33" ref="N95:T95">N86</f>
        <v>71028</v>
      </c>
      <c r="O95" s="80">
        <f t="shared" si="33"/>
        <v>82300</v>
      </c>
      <c r="P95" s="80">
        <f t="shared" si="33"/>
        <v>68000</v>
      </c>
      <c r="Q95" s="80">
        <f t="shared" si="33"/>
        <v>100500</v>
      </c>
      <c r="R95" s="395">
        <f t="shared" si="33"/>
        <v>68000</v>
      </c>
      <c r="S95" s="80">
        <f t="shared" si="33"/>
        <v>68000</v>
      </c>
      <c r="T95" s="80">
        <f t="shared" si="33"/>
        <v>68000</v>
      </c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75"/>
      <c r="L96" s="74" t="s">
        <v>275</v>
      </c>
      <c r="M96" s="75"/>
      <c r="N96" s="81">
        <f aca="true" t="shared" si="34" ref="N96:T96">N95</f>
        <v>71028</v>
      </c>
      <c r="O96" s="81">
        <f t="shared" si="34"/>
        <v>82300</v>
      </c>
      <c r="P96" s="81">
        <f t="shared" si="34"/>
        <v>68000</v>
      </c>
      <c r="Q96" s="81">
        <f t="shared" si="34"/>
        <v>100500</v>
      </c>
      <c r="R96" s="398">
        <f t="shared" si="34"/>
        <v>68000</v>
      </c>
      <c r="S96" s="81">
        <f t="shared" si="34"/>
        <v>68000</v>
      </c>
      <c r="T96" s="81">
        <f t="shared" si="34"/>
        <v>68000</v>
      </c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334"/>
      <c r="L97" s="520" t="s">
        <v>266</v>
      </c>
      <c r="M97" s="521"/>
      <c r="N97" s="335">
        <f aca="true" t="shared" si="35" ref="N97:T97">N96+N81+N56</f>
        <v>556176</v>
      </c>
      <c r="O97" s="335">
        <f t="shared" si="35"/>
        <v>477300</v>
      </c>
      <c r="P97" s="335">
        <f t="shared" si="35"/>
        <v>394100</v>
      </c>
      <c r="Q97" s="335">
        <f t="shared" si="35"/>
        <v>363500</v>
      </c>
      <c r="R97" s="401">
        <f t="shared" si="35"/>
        <v>480000</v>
      </c>
      <c r="S97" s="335">
        <f t="shared" si="35"/>
        <v>380000</v>
      </c>
      <c r="T97" s="335">
        <f t="shared" si="35"/>
        <v>510000</v>
      </c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2"/>
      <c r="L98" s="66"/>
      <c r="M98" s="52"/>
      <c r="N98" s="53"/>
      <c r="O98" s="53"/>
      <c r="P98" s="53"/>
      <c r="Q98" s="53"/>
      <c r="R98" s="393"/>
      <c r="S98" s="53"/>
      <c r="T98" s="53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24"/>
      <c r="B99" s="5"/>
      <c r="C99" s="5"/>
      <c r="D99" s="5"/>
      <c r="E99" s="5"/>
      <c r="F99" s="5"/>
      <c r="G99" s="5"/>
      <c r="H99" s="5"/>
      <c r="I99" s="5"/>
      <c r="J99" s="5"/>
      <c r="K99" s="82" t="s">
        <v>270</v>
      </c>
      <c r="L99" s="548" t="s">
        <v>212</v>
      </c>
      <c r="M99" s="549"/>
      <c r="N99" s="15"/>
      <c r="O99" s="15"/>
      <c r="P99" s="359"/>
      <c r="Q99" s="15"/>
      <c r="R99" s="385"/>
      <c r="S99" s="15"/>
      <c r="T99" s="1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60"/>
      <c r="B100" s="16"/>
      <c r="C100" s="16"/>
      <c r="D100" s="16"/>
      <c r="E100" s="16"/>
      <c r="F100" s="16"/>
      <c r="G100" s="16"/>
      <c r="H100" s="16"/>
      <c r="I100" s="16"/>
      <c r="J100" s="16"/>
      <c r="K100" s="69" t="s">
        <v>208</v>
      </c>
      <c r="L100" s="69" t="s">
        <v>212</v>
      </c>
      <c r="M100" s="16"/>
      <c r="N100" s="16"/>
      <c r="O100" s="16"/>
      <c r="P100" s="360"/>
      <c r="Q100" s="16"/>
      <c r="R100" s="386"/>
      <c r="S100" s="16"/>
      <c r="T100" s="1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25" t="s">
        <v>272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2" t="s">
        <v>278</v>
      </c>
      <c r="L101" s="515" t="s">
        <v>431</v>
      </c>
      <c r="M101" s="515"/>
      <c r="N101" s="83"/>
      <c r="O101" s="83"/>
      <c r="P101" s="83"/>
      <c r="Q101" s="83"/>
      <c r="R101" s="397"/>
      <c r="S101" s="83"/>
      <c r="T101" s="83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25" t="s">
        <v>143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2" t="s">
        <v>28</v>
      </c>
      <c r="L102" s="84" t="s">
        <v>212</v>
      </c>
      <c r="M102" s="72"/>
      <c r="N102" s="83"/>
      <c r="O102" s="83"/>
      <c r="P102" s="83"/>
      <c r="Q102" s="83"/>
      <c r="R102" s="397"/>
      <c r="S102" s="83"/>
      <c r="T102" s="83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24" t="s">
        <v>273</v>
      </c>
      <c r="B103" s="24">
        <v>1</v>
      </c>
      <c r="C103" s="24"/>
      <c r="D103" s="24">
        <v>3</v>
      </c>
      <c r="E103" s="24"/>
      <c r="F103" s="24">
        <v>5</v>
      </c>
      <c r="G103" s="24"/>
      <c r="H103" s="24"/>
      <c r="I103" s="24"/>
      <c r="J103" s="24">
        <v>111</v>
      </c>
      <c r="K103" s="28">
        <v>3</v>
      </c>
      <c r="L103" s="28" t="s">
        <v>3</v>
      </c>
      <c r="M103" s="28"/>
      <c r="N103" s="56">
        <f aca="true" t="shared" si="36" ref="N103:T103">N104+N113+N119</f>
        <v>645725</v>
      </c>
      <c r="O103" s="56">
        <f t="shared" si="36"/>
        <v>563000</v>
      </c>
      <c r="P103" s="56">
        <f t="shared" si="36"/>
        <v>600747</v>
      </c>
      <c r="Q103" s="56">
        <f t="shared" si="36"/>
        <v>575000</v>
      </c>
      <c r="R103" s="388">
        <f t="shared" si="36"/>
        <v>600750</v>
      </c>
      <c r="S103" s="56">
        <f t="shared" si="36"/>
        <v>602000</v>
      </c>
      <c r="T103" s="56">
        <f t="shared" si="36"/>
        <v>602000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24" t="s">
        <v>273</v>
      </c>
      <c r="B104" s="24">
        <v>1</v>
      </c>
      <c r="C104" s="24"/>
      <c r="D104" s="24">
        <v>3</v>
      </c>
      <c r="E104" s="24"/>
      <c r="F104" s="24">
        <v>5</v>
      </c>
      <c r="G104" s="24"/>
      <c r="H104" s="24"/>
      <c r="I104" s="24"/>
      <c r="J104" s="24">
        <v>111</v>
      </c>
      <c r="K104" s="31">
        <v>31</v>
      </c>
      <c r="L104" s="31" t="s">
        <v>229</v>
      </c>
      <c r="M104" s="31"/>
      <c r="N104" s="34">
        <f aca="true" t="shared" si="37" ref="N104:T104">N105+N108+N110</f>
        <v>570839</v>
      </c>
      <c r="O104" s="34">
        <f>O105+O108+O110</f>
        <v>492000</v>
      </c>
      <c r="P104" s="34">
        <f t="shared" si="37"/>
        <v>531647</v>
      </c>
      <c r="Q104" s="34">
        <f t="shared" si="37"/>
        <v>524000</v>
      </c>
      <c r="R104" s="388">
        <f t="shared" si="37"/>
        <v>531650</v>
      </c>
      <c r="S104" s="34">
        <f t="shared" si="37"/>
        <v>532800</v>
      </c>
      <c r="T104" s="34">
        <f t="shared" si="37"/>
        <v>532800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24" t="s">
        <v>273</v>
      </c>
      <c r="B105" s="24">
        <v>1</v>
      </c>
      <c r="C105" s="24"/>
      <c r="D105" s="24">
        <v>3</v>
      </c>
      <c r="E105" s="24"/>
      <c r="F105" s="24">
        <v>5</v>
      </c>
      <c r="G105" s="24"/>
      <c r="H105" s="24"/>
      <c r="I105" s="24"/>
      <c r="J105" s="24">
        <v>111</v>
      </c>
      <c r="K105" s="28">
        <v>311</v>
      </c>
      <c r="L105" s="532" t="s">
        <v>231</v>
      </c>
      <c r="M105" s="533"/>
      <c r="N105" s="56">
        <f>N106+N107</f>
        <v>494472</v>
      </c>
      <c r="O105" s="56">
        <f aca="true" t="shared" si="38" ref="O105:T105">O106+O107</f>
        <v>400000</v>
      </c>
      <c r="P105" s="56">
        <f t="shared" si="38"/>
        <v>453847</v>
      </c>
      <c r="Q105" s="56">
        <f t="shared" si="38"/>
        <v>430000</v>
      </c>
      <c r="R105" s="388">
        <f t="shared" si="38"/>
        <v>453850</v>
      </c>
      <c r="S105" s="56">
        <f t="shared" si="38"/>
        <v>455000</v>
      </c>
      <c r="T105" s="56">
        <f t="shared" si="38"/>
        <v>455000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24" t="s">
        <v>273</v>
      </c>
      <c r="B106" s="24">
        <v>1</v>
      </c>
      <c r="C106" s="24"/>
      <c r="D106" s="24">
        <v>3</v>
      </c>
      <c r="E106" s="24"/>
      <c r="F106" s="24">
        <v>5</v>
      </c>
      <c r="G106" s="24"/>
      <c r="H106" s="24"/>
      <c r="I106" s="24"/>
      <c r="J106" s="24">
        <v>111</v>
      </c>
      <c r="K106" s="31">
        <v>3111</v>
      </c>
      <c r="L106" s="541" t="s">
        <v>230</v>
      </c>
      <c r="M106" s="542"/>
      <c r="N106" s="34">
        <v>494472</v>
      </c>
      <c r="O106" s="34">
        <v>400000</v>
      </c>
      <c r="P106" s="34">
        <v>453847</v>
      </c>
      <c r="Q106" s="34">
        <v>430000</v>
      </c>
      <c r="R106" s="388">
        <v>453850</v>
      </c>
      <c r="S106" s="34">
        <v>455000</v>
      </c>
      <c r="T106" s="34">
        <v>455000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 hidden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31">
        <v>3113</v>
      </c>
      <c r="L107" s="35" t="s">
        <v>160</v>
      </c>
      <c r="M107" s="36"/>
      <c r="N107" s="34">
        <v>0</v>
      </c>
      <c r="O107" s="34">
        <v>0</v>
      </c>
      <c r="P107" s="34">
        <v>0</v>
      </c>
      <c r="Q107" s="34">
        <v>0</v>
      </c>
      <c r="R107" s="388">
        <v>0</v>
      </c>
      <c r="S107" s="34">
        <v>0</v>
      </c>
      <c r="T107" s="34">
        <v>0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24" t="s">
        <v>273</v>
      </c>
      <c r="B108" s="24">
        <v>1</v>
      </c>
      <c r="C108" s="24"/>
      <c r="D108" s="24">
        <v>3</v>
      </c>
      <c r="E108" s="24"/>
      <c r="F108" s="24">
        <v>5</v>
      </c>
      <c r="G108" s="24"/>
      <c r="H108" s="24"/>
      <c r="I108" s="24"/>
      <c r="J108" s="24">
        <v>111</v>
      </c>
      <c r="K108" s="28">
        <v>312</v>
      </c>
      <c r="L108" s="54" t="s">
        <v>6</v>
      </c>
      <c r="M108" s="55"/>
      <c r="N108" s="56">
        <f aca="true" t="shared" si="39" ref="N108:T108">N109</f>
        <v>2000</v>
      </c>
      <c r="O108" s="56">
        <f t="shared" si="39"/>
        <v>2000</v>
      </c>
      <c r="P108" s="56">
        <f t="shared" si="39"/>
        <v>2000</v>
      </c>
      <c r="Q108" s="56">
        <f t="shared" si="39"/>
        <v>2000</v>
      </c>
      <c r="R108" s="388">
        <f t="shared" si="39"/>
        <v>2000</v>
      </c>
      <c r="S108" s="56">
        <f t="shared" si="39"/>
        <v>2000</v>
      </c>
      <c r="T108" s="56">
        <f t="shared" si="39"/>
        <v>2000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24" t="s">
        <v>273</v>
      </c>
      <c r="B109" s="24">
        <v>1</v>
      </c>
      <c r="C109" s="24"/>
      <c r="D109" s="24">
        <v>3</v>
      </c>
      <c r="E109" s="24"/>
      <c r="F109" s="24">
        <v>5</v>
      </c>
      <c r="G109" s="24"/>
      <c r="H109" s="24"/>
      <c r="I109" s="24"/>
      <c r="J109" s="24">
        <v>111</v>
      </c>
      <c r="K109" s="31">
        <v>3121</v>
      </c>
      <c r="L109" s="35" t="s">
        <v>6</v>
      </c>
      <c r="M109" s="36"/>
      <c r="N109" s="34">
        <v>2000</v>
      </c>
      <c r="O109" s="34">
        <v>2000</v>
      </c>
      <c r="P109" s="34">
        <v>2000</v>
      </c>
      <c r="Q109" s="34">
        <v>2000</v>
      </c>
      <c r="R109" s="388">
        <v>2000</v>
      </c>
      <c r="S109" s="34">
        <v>2000</v>
      </c>
      <c r="T109" s="34">
        <v>2000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24" t="s">
        <v>273</v>
      </c>
      <c r="B110" s="24">
        <v>1</v>
      </c>
      <c r="C110" s="24"/>
      <c r="D110" s="24">
        <v>3</v>
      </c>
      <c r="E110" s="24"/>
      <c r="F110" s="24">
        <v>5</v>
      </c>
      <c r="G110" s="24"/>
      <c r="H110" s="24"/>
      <c r="I110" s="24"/>
      <c r="J110" s="24">
        <v>111</v>
      </c>
      <c r="K110" s="28">
        <v>313</v>
      </c>
      <c r="L110" s="54" t="s">
        <v>7</v>
      </c>
      <c r="M110" s="55"/>
      <c r="N110" s="56">
        <f aca="true" t="shared" si="40" ref="N110:T110">N111+N112</f>
        <v>74367</v>
      </c>
      <c r="O110" s="56">
        <f t="shared" si="40"/>
        <v>90000</v>
      </c>
      <c r="P110" s="56">
        <f t="shared" si="40"/>
        <v>75800</v>
      </c>
      <c r="Q110" s="56">
        <f t="shared" si="40"/>
        <v>92000</v>
      </c>
      <c r="R110" s="388">
        <f t="shared" si="40"/>
        <v>75800</v>
      </c>
      <c r="S110" s="56">
        <f t="shared" si="40"/>
        <v>75800</v>
      </c>
      <c r="T110" s="56">
        <f t="shared" si="40"/>
        <v>75800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24" t="s">
        <v>273</v>
      </c>
      <c r="B111" s="24">
        <v>1</v>
      </c>
      <c r="C111" s="24"/>
      <c r="D111" s="24">
        <v>3</v>
      </c>
      <c r="E111" s="24"/>
      <c r="F111" s="24">
        <v>5</v>
      </c>
      <c r="G111" s="24"/>
      <c r="H111" s="24"/>
      <c r="I111" s="24"/>
      <c r="J111" s="24">
        <v>111</v>
      </c>
      <c r="K111" s="31">
        <v>3132</v>
      </c>
      <c r="L111" s="35" t="s">
        <v>232</v>
      </c>
      <c r="M111" s="36"/>
      <c r="N111" s="34">
        <v>65961</v>
      </c>
      <c r="O111" s="34">
        <v>82000</v>
      </c>
      <c r="P111" s="34">
        <v>68000</v>
      </c>
      <c r="Q111" s="34">
        <v>84000</v>
      </c>
      <c r="R111" s="388">
        <v>68000</v>
      </c>
      <c r="S111" s="34">
        <v>68000</v>
      </c>
      <c r="T111" s="34">
        <v>68000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24" t="s">
        <v>273</v>
      </c>
      <c r="B112" s="24">
        <v>1</v>
      </c>
      <c r="C112" s="24"/>
      <c r="D112" s="24">
        <v>3</v>
      </c>
      <c r="E112" s="24"/>
      <c r="F112" s="24">
        <v>5</v>
      </c>
      <c r="G112" s="24"/>
      <c r="H112" s="24"/>
      <c r="I112" s="24"/>
      <c r="J112" s="24">
        <v>111</v>
      </c>
      <c r="K112" s="31">
        <v>3133</v>
      </c>
      <c r="L112" s="541" t="s">
        <v>234</v>
      </c>
      <c r="M112" s="542"/>
      <c r="N112" s="34">
        <v>8406</v>
      </c>
      <c r="O112" s="34">
        <v>8000</v>
      </c>
      <c r="P112" s="34">
        <v>7800</v>
      </c>
      <c r="Q112" s="34">
        <v>8000</v>
      </c>
      <c r="R112" s="388">
        <v>7800</v>
      </c>
      <c r="S112" s="34">
        <v>7800</v>
      </c>
      <c r="T112" s="34">
        <v>7800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24" t="s">
        <v>273</v>
      </c>
      <c r="B113" s="24">
        <v>1</v>
      </c>
      <c r="C113" s="24"/>
      <c r="D113" s="24">
        <v>3</v>
      </c>
      <c r="E113" s="24"/>
      <c r="F113" s="24">
        <v>5</v>
      </c>
      <c r="G113" s="24"/>
      <c r="H113" s="24"/>
      <c r="I113" s="24"/>
      <c r="J113" s="24">
        <v>111</v>
      </c>
      <c r="K113" s="31">
        <v>32</v>
      </c>
      <c r="L113" s="35" t="s">
        <v>8</v>
      </c>
      <c r="M113" s="36"/>
      <c r="N113" s="34">
        <f aca="true" t="shared" si="41" ref="N113:T113">N114+N116</f>
        <v>74886</v>
      </c>
      <c r="O113" s="34">
        <f t="shared" si="41"/>
        <v>71000</v>
      </c>
      <c r="P113" s="34">
        <f t="shared" si="41"/>
        <v>69100</v>
      </c>
      <c r="Q113" s="34">
        <f t="shared" si="41"/>
        <v>51000</v>
      </c>
      <c r="R113" s="388">
        <f t="shared" si="41"/>
        <v>69100</v>
      </c>
      <c r="S113" s="34">
        <f t="shared" si="41"/>
        <v>69200</v>
      </c>
      <c r="T113" s="34">
        <f t="shared" si="41"/>
        <v>69200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24" t="s">
        <v>273</v>
      </c>
      <c r="B114" s="24">
        <v>1</v>
      </c>
      <c r="C114" s="24"/>
      <c r="D114" s="24">
        <v>3</v>
      </c>
      <c r="E114" s="24"/>
      <c r="F114" s="24">
        <v>5</v>
      </c>
      <c r="G114" s="24"/>
      <c r="H114" s="24"/>
      <c r="I114" s="24"/>
      <c r="J114" s="24">
        <v>111</v>
      </c>
      <c r="K114" s="28">
        <v>321</v>
      </c>
      <c r="L114" s="28" t="s">
        <v>9</v>
      </c>
      <c r="M114" s="28"/>
      <c r="N114" s="56">
        <f aca="true" t="shared" si="42" ref="N114:T114">N115</f>
        <v>3077</v>
      </c>
      <c r="O114" s="56">
        <f t="shared" si="42"/>
        <v>3000</v>
      </c>
      <c r="P114" s="56">
        <f t="shared" si="42"/>
        <v>4100</v>
      </c>
      <c r="Q114" s="56">
        <f t="shared" si="42"/>
        <v>3000</v>
      </c>
      <c r="R114" s="388">
        <f t="shared" si="42"/>
        <v>4100</v>
      </c>
      <c r="S114" s="56">
        <f t="shared" si="42"/>
        <v>4200</v>
      </c>
      <c r="T114" s="56">
        <f t="shared" si="42"/>
        <v>4200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24" t="s">
        <v>273</v>
      </c>
      <c r="B115" s="24">
        <v>1</v>
      </c>
      <c r="C115" s="24"/>
      <c r="D115" s="24">
        <v>3</v>
      </c>
      <c r="E115" s="24"/>
      <c r="F115" s="24">
        <v>5</v>
      </c>
      <c r="G115" s="24"/>
      <c r="H115" s="24"/>
      <c r="I115" s="24"/>
      <c r="J115" s="24">
        <v>111</v>
      </c>
      <c r="K115" s="31">
        <v>3212</v>
      </c>
      <c r="L115" s="31" t="s">
        <v>408</v>
      </c>
      <c r="M115" s="31"/>
      <c r="N115" s="34">
        <v>3077</v>
      </c>
      <c r="O115" s="34">
        <v>3000</v>
      </c>
      <c r="P115" s="34">
        <v>4100</v>
      </c>
      <c r="Q115" s="34">
        <v>3000</v>
      </c>
      <c r="R115" s="388">
        <v>4100</v>
      </c>
      <c r="S115" s="34">
        <v>4200</v>
      </c>
      <c r="T115" s="34">
        <v>4200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24" t="s">
        <v>273</v>
      </c>
      <c r="B116" s="24">
        <v>1</v>
      </c>
      <c r="C116" s="24"/>
      <c r="D116" s="24">
        <v>3</v>
      </c>
      <c r="E116" s="24"/>
      <c r="F116" s="24">
        <v>5</v>
      </c>
      <c r="G116" s="24"/>
      <c r="H116" s="24"/>
      <c r="I116" s="24"/>
      <c r="J116" s="24">
        <v>111</v>
      </c>
      <c r="K116" s="28">
        <v>329</v>
      </c>
      <c r="L116" s="532" t="s">
        <v>37</v>
      </c>
      <c r="M116" s="533"/>
      <c r="N116" s="56">
        <f aca="true" t="shared" si="43" ref="N116:T116">N117+N118</f>
        <v>71809</v>
      </c>
      <c r="O116" s="56">
        <f t="shared" si="43"/>
        <v>68000</v>
      </c>
      <c r="P116" s="56">
        <f t="shared" si="43"/>
        <v>65000</v>
      </c>
      <c r="Q116" s="56">
        <f t="shared" si="43"/>
        <v>48000</v>
      </c>
      <c r="R116" s="388">
        <f t="shared" si="43"/>
        <v>65000</v>
      </c>
      <c r="S116" s="56">
        <f t="shared" si="43"/>
        <v>65000</v>
      </c>
      <c r="T116" s="56">
        <f t="shared" si="43"/>
        <v>65000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24" t="s">
        <v>273</v>
      </c>
      <c r="B117" s="24">
        <v>1</v>
      </c>
      <c r="C117" s="24"/>
      <c r="D117" s="24">
        <v>3</v>
      </c>
      <c r="E117" s="24"/>
      <c r="F117" s="24">
        <v>5</v>
      </c>
      <c r="G117" s="24"/>
      <c r="H117" s="24"/>
      <c r="I117" s="24"/>
      <c r="J117" s="24">
        <v>111</v>
      </c>
      <c r="K117" s="31">
        <v>3293</v>
      </c>
      <c r="L117" s="35" t="s">
        <v>79</v>
      </c>
      <c r="M117" s="36"/>
      <c r="N117" s="34">
        <v>69211</v>
      </c>
      <c r="O117" s="34">
        <v>60000</v>
      </c>
      <c r="P117" s="34">
        <v>60000</v>
      </c>
      <c r="Q117" s="34">
        <v>40000</v>
      </c>
      <c r="R117" s="388">
        <v>60000</v>
      </c>
      <c r="S117" s="34">
        <v>60000</v>
      </c>
      <c r="T117" s="34">
        <v>60000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3.5" thickBot="1">
      <c r="A118" s="24" t="s">
        <v>273</v>
      </c>
      <c r="B118" s="24">
        <v>1</v>
      </c>
      <c r="C118" s="24"/>
      <c r="D118" s="24">
        <v>3</v>
      </c>
      <c r="E118" s="24"/>
      <c r="F118" s="24">
        <v>5</v>
      </c>
      <c r="G118" s="24"/>
      <c r="H118" s="24"/>
      <c r="I118" s="24"/>
      <c r="J118" s="24">
        <v>111</v>
      </c>
      <c r="K118" s="31">
        <v>3299</v>
      </c>
      <c r="L118" s="31" t="s">
        <v>235</v>
      </c>
      <c r="M118" s="31"/>
      <c r="N118" s="34">
        <v>2598</v>
      </c>
      <c r="O118" s="34">
        <v>8000</v>
      </c>
      <c r="P118" s="34">
        <v>5000</v>
      </c>
      <c r="Q118" s="34">
        <v>8000</v>
      </c>
      <c r="R118" s="388">
        <v>5000</v>
      </c>
      <c r="S118" s="34">
        <v>5000</v>
      </c>
      <c r="T118" s="34">
        <v>5000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 hidden="1">
      <c r="A119" s="24" t="s">
        <v>273</v>
      </c>
      <c r="B119" s="24">
        <v>1</v>
      </c>
      <c r="C119" s="24"/>
      <c r="D119" s="24">
        <v>3</v>
      </c>
      <c r="E119" s="24"/>
      <c r="F119" s="24">
        <v>5</v>
      </c>
      <c r="G119" s="24"/>
      <c r="H119" s="24"/>
      <c r="I119" s="24"/>
      <c r="J119" s="24">
        <v>111</v>
      </c>
      <c r="K119" s="40">
        <v>38</v>
      </c>
      <c r="L119" s="47" t="s">
        <v>203</v>
      </c>
      <c r="M119" s="86"/>
      <c r="N119" s="87">
        <f aca="true" t="shared" si="44" ref="N119:T119">N120</f>
        <v>0</v>
      </c>
      <c r="O119" s="87">
        <f t="shared" si="44"/>
        <v>0</v>
      </c>
      <c r="P119" s="87">
        <f t="shared" si="44"/>
        <v>0</v>
      </c>
      <c r="Q119" s="87">
        <f t="shared" si="44"/>
        <v>0</v>
      </c>
      <c r="R119" s="389">
        <f t="shared" si="44"/>
        <v>0</v>
      </c>
      <c r="S119" s="87">
        <f t="shared" si="44"/>
        <v>0</v>
      </c>
      <c r="T119" s="87">
        <f t="shared" si="44"/>
        <v>0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 hidden="1">
      <c r="A120" s="24" t="s">
        <v>273</v>
      </c>
      <c r="B120" s="24">
        <v>1</v>
      </c>
      <c r="C120" s="24"/>
      <c r="D120" s="24">
        <v>3</v>
      </c>
      <c r="E120" s="24"/>
      <c r="F120" s="24">
        <v>5</v>
      </c>
      <c r="G120" s="24"/>
      <c r="H120" s="24"/>
      <c r="I120" s="24"/>
      <c r="J120" s="24">
        <v>111</v>
      </c>
      <c r="K120" s="222">
        <v>381</v>
      </c>
      <c r="L120" s="532" t="s">
        <v>203</v>
      </c>
      <c r="M120" s="533"/>
      <c r="N120" s="87"/>
      <c r="O120" s="87"/>
      <c r="P120" s="87"/>
      <c r="Q120" s="87"/>
      <c r="R120" s="389"/>
      <c r="S120" s="87"/>
      <c r="T120" s="87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3.5" hidden="1" thickBot="1">
      <c r="A121" s="24" t="s">
        <v>273</v>
      </c>
      <c r="B121" s="24">
        <v>1</v>
      </c>
      <c r="C121" s="24"/>
      <c r="D121" s="24">
        <v>3</v>
      </c>
      <c r="E121" s="24"/>
      <c r="F121" s="24">
        <v>5</v>
      </c>
      <c r="G121" s="24"/>
      <c r="H121" s="24"/>
      <c r="I121" s="24"/>
      <c r="J121" s="24">
        <v>111</v>
      </c>
      <c r="K121" s="40">
        <v>3811</v>
      </c>
      <c r="L121" s="47" t="s">
        <v>102</v>
      </c>
      <c r="M121" s="86"/>
      <c r="N121" s="87"/>
      <c r="O121" s="87"/>
      <c r="P121" s="87"/>
      <c r="Q121" s="87"/>
      <c r="R121" s="389"/>
      <c r="S121" s="87"/>
      <c r="T121" s="87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88"/>
      <c r="L122" s="89" t="s">
        <v>127</v>
      </c>
      <c r="M122" s="88"/>
      <c r="N122" s="90">
        <f aca="true" t="shared" si="45" ref="N122:T122">N103</f>
        <v>645725</v>
      </c>
      <c r="O122" s="90">
        <f t="shared" si="45"/>
        <v>563000</v>
      </c>
      <c r="P122" s="90">
        <f t="shared" si="45"/>
        <v>600747</v>
      </c>
      <c r="Q122" s="90">
        <f t="shared" si="45"/>
        <v>575000</v>
      </c>
      <c r="R122" s="402">
        <f t="shared" si="45"/>
        <v>600750</v>
      </c>
      <c r="S122" s="90">
        <f t="shared" si="45"/>
        <v>602000</v>
      </c>
      <c r="T122" s="90">
        <f t="shared" si="45"/>
        <v>602000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74"/>
      <c r="L123" s="522" t="s">
        <v>276</v>
      </c>
      <c r="M123" s="523"/>
      <c r="N123" s="91">
        <f>N122</f>
        <v>645725</v>
      </c>
      <c r="O123" s="91">
        <f>O122</f>
        <v>563000</v>
      </c>
      <c r="P123" s="91">
        <f aca="true" t="shared" si="46" ref="P123:T124">P122</f>
        <v>600747</v>
      </c>
      <c r="Q123" s="91">
        <f t="shared" si="46"/>
        <v>575000</v>
      </c>
      <c r="R123" s="398">
        <f t="shared" si="46"/>
        <v>600750</v>
      </c>
      <c r="S123" s="91">
        <f t="shared" si="46"/>
        <v>602000</v>
      </c>
      <c r="T123" s="91">
        <f t="shared" si="46"/>
        <v>602000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92"/>
      <c r="L124" s="520" t="s">
        <v>268</v>
      </c>
      <c r="M124" s="521"/>
      <c r="N124" s="93">
        <f>N123</f>
        <v>645725</v>
      </c>
      <c r="O124" s="93">
        <f>O123</f>
        <v>563000</v>
      </c>
      <c r="P124" s="93">
        <f t="shared" si="46"/>
        <v>600747</v>
      </c>
      <c r="Q124" s="93">
        <f t="shared" si="46"/>
        <v>575000</v>
      </c>
      <c r="R124" s="401">
        <f t="shared" si="46"/>
        <v>600750</v>
      </c>
      <c r="S124" s="93">
        <f t="shared" si="46"/>
        <v>602000</v>
      </c>
      <c r="T124" s="93">
        <f t="shared" si="46"/>
        <v>602000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66"/>
      <c r="L125" s="66"/>
      <c r="M125" s="66"/>
      <c r="N125" s="68"/>
      <c r="O125" s="68"/>
      <c r="P125" s="68"/>
      <c r="Q125" s="68"/>
      <c r="R125" s="393"/>
      <c r="S125" s="68"/>
      <c r="T125" s="68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94"/>
      <c r="O126" s="94"/>
      <c r="P126" s="95"/>
      <c r="Q126" s="94"/>
      <c r="R126" s="403"/>
      <c r="S126" s="95"/>
      <c r="T126" s="9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4" t="s">
        <v>209</v>
      </c>
      <c r="L127" s="82" t="s">
        <v>283</v>
      </c>
      <c r="M127" s="14"/>
      <c r="N127" s="96"/>
      <c r="O127" s="96"/>
      <c r="P127" s="96"/>
      <c r="Q127" s="96"/>
      <c r="R127" s="404"/>
      <c r="S127" s="96"/>
      <c r="T127" s="9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7" t="s">
        <v>120</v>
      </c>
      <c r="L128" s="16" t="s">
        <v>76</v>
      </c>
      <c r="M128" s="16"/>
      <c r="N128" s="97"/>
      <c r="O128" s="97"/>
      <c r="P128" s="97"/>
      <c r="Q128" s="97"/>
      <c r="R128" s="405"/>
      <c r="S128" s="97"/>
      <c r="T128" s="97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6"/>
      <c r="B129" s="6"/>
      <c r="C129" s="6"/>
      <c r="D129" s="6"/>
      <c r="E129" s="6"/>
      <c r="F129" s="6"/>
      <c r="G129" s="6"/>
      <c r="H129" s="6"/>
      <c r="I129" s="6"/>
      <c r="J129" s="6">
        <v>100</v>
      </c>
      <c r="K129" s="6" t="s">
        <v>75</v>
      </c>
      <c r="L129" s="6" t="s">
        <v>40</v>
      </c>
      <c r="M129" s="6"/>
      <c r="N129" s="95"/>
      <c r="O129" s="95"/>
      <c r="P129" s="95"/>
      <c r="Q129" s="95"/>
      <c r="R129" s="406"/>
      <c r="S129" s="95"/>
      <c r="T129" s="9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25" t="s">
        <v>280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70" t="s">
        <v>279</v>
      </c>
      <c r="L130" s="70" t="s">
        <v>432</v>
      </c>
      <c r="M130" s="70"/>
      <c r="N130" s="26"/>
      <c r="O130" s="26"/>
      <c r="P130" s="26"/>
      <c r="Q130" s="26"/>
      <c r="R130" s="394"/>
      <c r="S130" s="26"/>
      <c r="T130" s="2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25" t="s">
        <v>281</v>
      </c>
      <c r="B131" s="13"/>
      <c r="C131" s="13"/>
      <c r="D131" s="13"/>
      <c r="E131" s="13"/>
      <c r="F131" s="13"/>
      <c r="G131" s="13"/>
      <c r="H131" s="13"/>
      <c r="I131" s="13"/>
      <c r="J131" s="13">
        <v>111</v>
      </c>
      <c r="K131" s="70" t="s">
        <v>28</v>
      </c>
      <c r="L131" s="13" t="s">
        <v>76</v>
      </c>
      <c r="M131" s="13"/>
      <c r="N131" s="26"/>
      <c r="O131" s="26"/>
      <c r="P131" s="26"/>
      <c r="Q131" s="26"/>
      <c r="R131" s="394"/>
      <c r="S131" s="26"/>
      <c r="T131" s="2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24" t="s">
        <v>281</v>
      </c>
      <c r="B132" s="24">
        <v>1</v>
      </c>
      <c r="C132" s="24"/>
      <c r="D132" s="24">
        <v>3</v>
      </c>
      <c r="E132" s="24"/>
      <c r="F132" s="24">
        <v>5</v>
      </c>
      <c r="G132" s="24"/>
      <c r="H132" s="24"/>
      <c r="I132" s="24"/>
      <c r="J132" s="24">
        <v>111</v>
      </c>
      <c r="K132" s="28">
        <v>3</v>
      </c>
      <c r="L132" s="532" t="s">
        <v>246</v>
      </c>
      <c r="M132" s="533"/>
      <c r="N132" s="56">
        <f aca="true" t="shared" si="47" ref="N132:T132">N133+N149+N191+N195+N202</f>
        <v>1202466</v>
      </c>
      <c r="O132" s="56">
        <f t="shared" si="47"/>
        <v>1511000</v>
      </c>
      <c r="P132" s="56">
        <f t="shared" si="47"/>
        <v>1174700</v>
      </c>
      <c r="Q132" s="56">
        <f t="shared" si="47"/>
        <v>1367700</v>
      </c>
      <c r="R132" s="388">
        <f t="shared" si="47"/>
        <v>1219000</v>
      </c>
      <c r="S132" s="56">
        <f t="shared" si="47"/>
        <v>923000</v>
      </c>
      <c r="T132" s="56">
        <f t="shared" si="47"/>
        <v>909000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24" t="s">
        <v>281</v>
      </c>
      <c r="B133" s="24">
        <v>1</v>
      </c>
      <c r="C133" s="24"/>
      <c r="D133" s="24">
        <v>3</v>
      </c>
      <c r="E133" s="24"/>
      <c r="F133" s="24">
        <v>5</v>
      </c>
      <c r="G133" s="24"/>
      <c r="H133" s="24"/>
      <c r="I133" s="24"/>
      <c r="J133" s="24">
        <v>111</v>
      </c>
      <c r="K133" s="31">
        <v>31</v>
      </c>
      <c r="L133" s="541" t="s">
        <v>244</v>
      </c>
      <c r="M133" s="542"/>
      <c r="N133" s="34">
        <f aca="true" t="shared" si="48" ref="N133:T133">N134+N138+N145</f>
        <v>479526</v>
      </c>
      <c r="O133" s="34">
        <f t="shared" si="48"/>
        <v>774000</v>
      </c>
      <c r="P133" s="34">
        <f t="shared" si="48"/>
        <v>408700</v>
      </c>
      <c r="Q133" s="34">
        <f t="shared" si="48"/>
        <v>761000</v>
      </c>
      <c r="R133" s="388">
        <f t="shared" si="48"/>
        <v>454000</v>
      </c>
      <c r="S133" s="34">
        <f t="shared" si="48"/>
        <v>452000</v>
      </c>
      <c r="T133" s="34">
        <f t="shared" si="48"/>
        <v>452000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24" t="s">
        <v>281</v>
      </c>
      <c r="B134" s="24">
        <v>1</v>
      </c>
      <c r="C134" s="24"/>
      <c r="D134" s="24">
        <v>3</v>
      </c>
      <c r="E134" s="24"/>
      <c r="F134" s="24">
        <v>5</v>
      </c>
      <c r="G134" s="24"/>
      <c r="H134" s="24"/>
      <c r="I134" s="24"/>
      <c r="J134" s="24">
        <v>111</v>
      </c>
      <c r="K134" s="28">
        <v>311</v>
      </c>
      <c r="L134" s="532" t="s">
        <v>245</v>
      </c>
      <c r="M134" s="533"/>
      <c r="N134" s="56">
        <f aca="true" t="shared" si="49" ref="N134:T134">N135+N136+N137</f>
        <v>353351</v>
      </c>
      <c r="O134" s="56">
        <f t="shared" si="49"/>
        <v>656000</v>
      </c>
      <c r="P134" s="56">
        <f t="shared" si="49"/>
        <v>333000</v>
      </c>
      <c r="Q134" s="56">
        <f t="shared" si="49"/>
        <v>605000</v>
      </c>
      <c r="R134" s="388">
        <f t="shared" si="49"/>
        <v>375000</v>
      </c>
      <c r="S134" s="56">
        <f t="shared" si="49"/>
        <v>373000</v>
      </c>
      <c r="T134" s="56">
        <f t="shared" si="49"/>
        <v>373000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24" t="s">
        <v>281</v>
      </c>
      <c r="B135" s="24">
        <v>1</v>
      </c>
      <c r="C135" s="24"/>
      <c r="D135" s="24">
        <v>3</v>
      </c>
      <c r="E135" s="24"/>
      <c r="F135" s="24">
        <v>5</v>
      </c>
      <c r="G135" s="24"/>
      <c r="H135" s="24"/>
      <c r="I135" s="24"/>
      <c r="J135" s="24">
        <v>111</v>
      </c>
      <c r="K135" s="31">
        <v>3111</v>
      </c>
      <c r="L135" s="541" t="s">
        <v>189</v>
      </c>
      <c r="M135" s="542"/>
      <c r="N135" s="34">
        <v>352190</v>
      </c>
      <c r="O135" s="34">
        <v>650000</v>
      </c>
      <c r="P135" s="34">
        <v>330000</v>
      </c>
      <c r="Q135" s="34">
        <v>600000</v>
      </c>
      <c r="R135" s="388">
        <v>330000</v>
      </c>
      <c r="S135" s="34">
        <v>370000</v>
      </c>
      <c r="T135" s="34">
        <v>370000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24" t="s">
        <v>281</v>
      </c>
      <c r="B136" s="24">
        <v>1</v>
      </c>
      <c r="C136" s="24"/>
      <c r="D136" s="24">
        <v>3</v>
      </c>
      <c r="E136" s="24"/>
      <c r="F136" s="24">
        <v>5</v>
      </c>
      <c r="G136" s="24"/>
      <c r="H136" s="24"/>
      <c r="I136" s="24"/>
      <c r="J136" s="24">
        <v>111</v>
      </c>
      <c r="K136" s="31">
        <v>3111</v>
      </c>
      <c r="L136" s="35" t="s">
        <v>239</v>
      </c>
      <c r="M136" s="36"/>
      <c r="N136" s="34">
        <v>0</v>
      </c>
      <c r="O136" s="34">
        <v>0</v>
      </c>
      <c r="P136" s="34">
        <v>0</v>
      </c>
      <c r="Q136" s="34">
        <v>0</v>
      </c>
      <c r="R136" s="388">
        <v>42000</v>
      </c>
      <c r="S136" s="34">
        <v>0</v>
      </c>
      <c r="T136" s="34">
        <v>0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24" t="s">
        <v>281</v>
      </c>
      <c r="B137" s="24">
        <v>1</v>
      </c>
      <c r="C137" s="24"/>
      <c r="D137" s="24">
        <v>3</v>
      </c>
      <c r="E137" s="24"/>
      <c r="F137" s="24">
        <v>5</v>
      </c>
      <c r="G137" s="24"/>
      <c r="H137" s="24"/>
      <c r="I137" s="24"/>
      <c r="J137" s="24">
        <v>111</v>
      </c>
      <c r="K137" s="31">
        <v>3113</v>
      </c>
      <c r="L137" s="31" t="s">
        <v>160</v>
      </c>
      <c r="M137" s="31"/>
      <c r="N137" s="34">
        <v>1161</v>
      </c>
      <c r="O137" s="34">
        <v>6000</v>
      </c>
      <c r="P137" s="34">
        <v>3000</v>
      </c>
      <c r="Q137" s="34">
        <v>5000</v>
      </c>
      <c r="R137" s="388">
        <v>3000</v>
      </c>
      <c r="S137" s="34">
        <v>3000</v>
      </c>
      <c r="T137" s="34">
        <v>3000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24" t="s">
        <v>281</v>
      </c>
      <c r="B138" s="24">
        <v>1</v>
      </c>
      <c r="C138" s="24"/>
      <c r="D138" s="24">
        <v>3</v>
      </c>
      <c r="E138" s="24"/>
      <c r="F138" s="24">
        <v>5</v>
      </c>
      <c r="G138" s="24"/>
      <c r="H138" s="24"/>
      <c r="I138" s="24"/>
      <c r="J138" s="24">
        <v>111</v>
      </c>
      <c r="K138" s="28">
        <v>312</v>
      </c>
      <c r="L138" s="532" t="s">
        <v>6</v>
      </c>
      <c r="M138" s="533"/>
      <c r="N138" s="56">
        <f aca="true" t="shared" si="50" ref="N138:T138">N139+N140+N141+N142+N143+N144</f>
        <v>64137</v>
      </c>
      <c r="O138" s="56">
        <f t="shared" si="50"/>
        <v>37000</v>
      </c>
      <c r="P138" s="56">
        <f t="shared" si="50"/>
        <v>9700</v>
      </c>
      <c r="Q138" s="56">
        <f t="shared" si="50"/>
        <v>33500</v>
      </c>
      <c r="R138" s="388">
        <f t="shared" si="50"/>
        <v>9000</v>
      </c>
      <c r="S138" s="56">
        <f t="shared" si="50"/>
        <v>9000</v>
      </c>
      <c r="T138" s="56">
        <f t="shared" si="50"/>
        <v>9000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24" t="s">
        <v>281</v>
      </c>
      <c r="B139" s="24">
        <v>1</v>
      </c>
      <c r="C139" s="24"/>
      <c r="D139" s="24">
        <v>3</v>
      </c>
      <c r="E139" s="24"/>
      <c r="F139" s="24">
        <v>5</v>
      </c>
      <c r="G139" s="24"/>
      <c r="H139" s="24"/>
      <c r="I139" s="24"/>
      <c r="J139" s="24">
        <v>111</v>
      </c>
      <c r="K139" s="31">
        <v>3121</v>
      </c>
      <c r="L139" s="541" t="s">
        <v>6</v>
      </c>
      <c r="M139" s="542"/>
      <c r="N139" s="34">
        <v>49098</v>
      </c>
      <c r="O139" s="34">
        <v>18000</v>
      </c>
      <c r="P139" s="34">
        <v>9000</v>
      </c>
      <c r="Q139" s="34">
        <v>20500</v>
      </c>
      <c r="R139" s="388">
        <v>9000</v>
      </c>
      <c r="S139" s="34">
        <v>9000</v>
      </c>
      <c r="T139" s="34">
        <v>9000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24" t="s">
        <v>281</v>
      </c>
      <c r="B140" s="24">
        <v>1</v>
      </c>
      <c r="C140" s="24"/>
      <c r="D140" s="24">
        <v>3</v>
      </c>
      <c r="E140" s="24"/>
      <c r="F140" s="24">
        <v>5</v>
      </c>
      <c r="G140" s="24"/>
      <c r="H140" s="24"/>
      <c r="I140" s="24"/>
      <c r="J140" s="24">
        <v>111</v>
      </c>
      <c r="K140" s="31">
        <v>3121</v>
      </c>
      <c r="L140" s="31" t="s">
        <v>151</v>
      </c>
      <c r="M140" s="31"/>
      <c r="N140" s="34">
        <v>15039</v>
      </c>
      <c r="O140" s="34">
        <v>16000</v>
      </c>
      <c r="P140" s="34">
        <v>0</v>
      </c>
      <c r="Q140" s="34">
        <v>10000</v>
      </c>
      <c r="R140" s="388">
        <v>0</v>
      </c>
      <c r="S140" s="34">
        <v>0</v>
      </c>
      <c r="T140" s="34">
        <v>0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24" t="s">
        <v>281</v>
      </c>
      <c r="B141" s="24">
        <v>1</v>
      </c>
      <c r="C141" s="24"/>
      <c r="D141" s="24">
        <v>3</v>
      </c>
      <c r="E141" s="24"/>
      <c r="F141" s="24">
        <v>5</v>
      </c>
      <c r="G141" s="24"/>
      <c r="H141" s="24"/>
      <c r="I141" s="24"/>
      <c r="J141" s="24">
        <v>111</v>
      </c>
      <c r="K141" s="31">
        <v>3121</v>
      </c>
      <c r="L141" s="541" t="s">
        <v>152</v>
      </c>
      <c r="M141" s="542"/>
      <c r="N141" s="34">
        <v>0</v>
      </c>
      <c r="O141" s="34">
        <v>3000</v>
      </c>
      <c r="P141" s="34">
        <v>700</v>
      </c>
      <c r="Q141" s="34">
        <v>3000</v>
      </c>
      <c r="R141" s="388">
        <v>0</v>
      </c>
      <c r="S141" s="34">
        <v>0</v>
      </c>
      <c r="T141" s="34">
        <v>0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" customHeight="1" hidden="1">
      <c r="A142" s="24" t="s">
        <v>281</v>
      </c>
      <c r="B142" s="24">
        <v>1</v>
      </c>
      <c r="C142" s="24"/>
      <c r="D142" s="24">
        <v>3</v>
      </c>
      <c r="E142" s="24"/>
      <c r="F142" s="24">
        <v>5</v>
      </c>
      <c r="G142" s="24"/>
      <c r="H142" s="24"/>
      <c r="I142" s="24"/>
      <c r="J142" s="24">
        <v>111</v>
      </c>
      <c r="K142" s="31">
        <v>3121</v>
      </c>
      <c r="L142" s="541" t="s">
        <v>240</v>
      </c>
      <c r="M142" s="542"/>
      <c r="N142" s="34">
        <v>0</v>
      </c>
      <c r="O142" s="34">
        <v>0</v>
      </c>
      <c r="P142" s="34">
        <v>0</v>
      </c>
      <c r="Q142" s="34">
        <v>0</v>
      </c>
      <c r="R142" s="388">
        <v>0</v>
      </c>
      <c r="S142" s="34">
        <v>0</v>
      </c>
      <c r="T142" s="34">
        <v>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 hidden="1">
      <c r="A143" s="24" t="s">
        <v>281</v>
      </c>
      <c r="B143" s="24">
        <v>1</v>
      </c>
      <c r="C143" s="24"/>
      <c r="D143" s="24">
        <v>3</v>
      </c>
      <c r="E143" s="24"/>
      <c r="F143" s="24">
        <v>5</v>
      </c>
      <c r="G143" s="24"/>
      <c r="H143" s="24"/>
      <c r="I143" s="24"/>
      <c r="J143" s="24">
        <v>111</v>
      </c>
      <c r="K143" s="31">
        <v>3121</v>
      </c>
      <c r="L143" s="35" t="s">
        <v>241</v>
      </c>
      <c r="M143" s="36"/>
      <c r="N143" s="34">
        <v>0</v>
      </c>
      <c r="O143" s="34">
        <v>0</v>
      </c>
      <c r="P143" s="34">
        <v>0</v>
      </c>
      <c r="Q143" s="34">
        <v>0</v>
      </c>
      <c r="R143" s="388">
        <v>0</v>
      </c>
      <c r="S143" s="34">
        <v>0</v>
      </c>
      <c r="T143" s="34">
        <v>0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 hidden="1">
      <c r="A144" s="24" t="s">
        <v>281</v>
      </c>
      <c r="B144" s="24">
        <v>1</v>
      </c>
      <c r="C144" s="24"/>
      <c r="D144" s="24">
        <v>3</v>
      </c>
      <c r="E144" s="24"/>
      <c r="F144" s="24">
        <v>5</v>
      </c>
      <c r="G144" s="24"/>
      <c r="H144" s="24"/>
      <c r="I144" s="24"/>
      <c r="J144" s="24">
        <v>111</v>
      </c>
      <c r="K144" s="31">
        <v>3121</v>
      </c>
      <c r="L144" s="541" t="s">
        <v>242</v>
      </c>
      <c r="M144" s="542"/>
      <c r="N144" s="34">
        <v>0</v>
      </c>
      <c r="O144" s="34">
        <v>0</v>
      </c>
      <c r="P144" s="34">
        <v>0</v>
      </c>
      <c r="Q144" s="34">
        <v>0</v>
      </c>
      <c r="R144" s="388">
        <v>0</v>
      </c>
      <c r="S144" s="34">
        <v>0</v>
      </c>
      <c r="T144" s="34">
        <v>0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24" t="s">
        <v>281</v>
      </c>
      <c r="B145" s="24">
        <v>1</v>
      </c>
      <c r="C145" s="24"/>
      <c r="D145" s="24">
        <v>3</v>
      </c>
      <c r="E145" s="24"/>
      <c r="F145" s="24">
        <v>5</v>
      </c>
      <c r="G145" s="24"/>
      <c r="H145" s="24"/>
      <c r="I145" s="24"/>
      <c r="J145" s="24">
        <v>111</v>
      </c>
      <c r="K145" s="28">
        <v>313</v>
      </c>
      <c r="L145" s="54" t="s">
        <v>7</v>
      </c>
      <c r="M145" s="55"/>
      <c r="N145" s="56">
        <f aca="true" t="shared" si="51" ref="N145:T145">N146+N147+N148</f>
        <v>62038</v>
      </c>
      <c r="O145" s="56">
        <f t="shared" si="51"/>
        <v>81000</v>
      </c>
      <c r="P145" s="56">
        <f t="shared" si="51"/>
        <v>66000</v>
      </c>
      <c r="Q145" s="56">
        <f t="shared" si="51"/>
        <v>122500</v>
      </c>
      <c r="R145" s="388">
        <f t="shared" si="51"/>
        <v>70000</v>
      </c>
      <c r="S145" s="56">
        <f t="shared" si="51"/>
        <v>70000</v>
      </c>
      <c r="T145" s="56">
        <f t="shared" si="51"/>
        <v>70000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 hidden="1">
      <c r="A146" s="24" t="s">
        <v>281</v>
      </c>
      <c r="B146" s="24">
        <v>1</v>
      </c>
      <c r="C146" s="24"/>
      <c r="D146" s="24">
        <v>3</v>
      </c>
      <c r="E146" s="24"/>
      <c r="F146" s="24">
        <v>5</v>
      </c>
      <c r="G146" s="24"/>
      <c r="H146" s="24"/>
      <c r="I146" s="24"/>
      <c r="J146" s="24">
        <v>111</v>
      </c>
      <c r="K146" s="31">
        <v>3131</v>
      </c>
      <c r="L146" s="541" t="s">
        <v>243</v>
      </c>
      <c r="M146" s="542"/>
      <c r="N146" s="34"/>
      <c r="O146" s="34"/>
      <c r="P146" s="34"/>
      <c r="Q146" s="34"/>
      <c r="R146" s="388"/>
      <c r="S146" s="34"/>
      <c r="T146" s="34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24" t="s">
        <v>281</v>
      </c>
      <c r="B147" s="24">
        <v>1</v>
      </c>
      <c r="C147" s="24"/>
      <c r="D147" s="24">
        <v>3</v>
      </c>
      <c r="E147" s="24"/>
      <c r="F147" s="24">
        <v>5</v>
      </c>
      <c r="G147" s="24"/>
      <c r="H147" s="24"/>
      <c r="I147" s="24"/>
      <c r="J147" s="24">
        <v>111</v>
      </c>
      <c r="K147" s="31">
        <v>3132</v>
      </c>
      <c r="L147" s="541" t="s">
        <v>233</v>
      </c>
      <c r="M147" s="542"/>
      <c r="N147" s="34">
        <v>55060</v>
      </c>
      <c r="O147" s="34">
        <v>71000</v>
      </c>
      <c r="P147" s="34">
        <v>59500</v>
      </c>
      <c r="Q147" s="34">
        <v>110000</v>
      </c>
      <c r="R147" s="388">
        <v>62000</v>
      </c>
      <c r="S147" s="34">
        <v>62000</v>
      </c>
      <c r="T147" s="34">
        <v>62000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24" t="s">
        <v>281</v>
      </c>
      <c r="B148" s="24">
        <v>1</v>
      </c>
      <c r="C148" s="24"/>
      <c r="D148" s="24">
        <v>3</v>
      </c>
      <c r="E148" s="24"/>
      <c r="F148" s="24">
        <v>5</v>
      </c>
      <c r="G148" s="24"/>
      <c r="H148" s="24"/>
      <c r="I148" s="24"/>
      <c r="J148" s="24">
        <v>111</v>
      </c>
      <c r="K148" s="31">
        <v>3133</v>
      </c>
      <c r="L148" s="541" t="s">
        <v>248</v>
      </c>
      <c r="M148" s="542"/>
      <c r="N148" s="34">
        <v>6978</v>
      </c>
      <c r="O148" s="34">
        <v>10000</v>
      </c>
      <c r="P148" s="34">
        <v>6500</v>
      </c>
      <c r="Q148" s="34">
        <v>12500</v>
      </c>
      <c r="R148" s="388">
        <v>8000</v>
      </c>
      <c r="S148" s="34">
        <v>8000</v>
      </c>
      <c r="T148" s="34">
        <v>8000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24" t="s">
        <v>281</v>
      </c>
      <c r="B149" s="24">
        <v>1</v>
      </c>
      <c r="C149" s="24"/>
      <c r="D149" s="24">
        <v>3</v>
      </c>
      <c r="E149" s="24"/>
      <c r="F149" s="24">
        <v>5</v>
      </c>
      <c r="G149" s="24"/>
      <c r="H149" s="24"/>
      <c r="I149" s="24"/>
      <c r="J149" s="24">
        <v>111</v>
      </c>
      <c r="K149" s="31">
        <v>32</v>
      </c>
      <c r="L149" s="32" t="s">
        <v>8</v>
      </c>
      <c r="M149" s="33"/>
      <c r="N149" s="34">
        <f aca="true" t="shared" si="52" ref="N149:T149">N150+N155+N160+N182+N185</f>
        <v>593411</v>
      </c>
      <c r="O149" s="34">
        <f t="shared" si="52"/>
        <v>695000</v>
      </c>
      <c r="P149" s="34">
        <f t="shared" si="52"/>
        <v>723000</v>
      </c>
      <c r="Q149" s="34">
        <f t="shared" si="52"/>
        <v>549700</v>
      </c>
      <c r="R149" s="388">
        <f t="shared" si="52"/>
        <v>508000</v>
      </c>
      <c r="S149" s="34">
        <f t="shared" si="52"/>
        <v>431000</v>
      </c>
      <c r="T149" s="34">
        <f t="shared" si="52"/>
        <v>421500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24" t="s">
        <v>281</v>
      </c>
      <c r="B150" s="24">
        <v>1</v>
      </c>
      <c r="C150" s="24"/>
      <c r="D150" s="24">
        <v>3</v>
      </c>
      <c r="E150" s="24"/>
      <c r="F150" s="24">
        <v>5</v>
      </c>
      <c r="G150" s="24"/>
      <c r="H150" s="24"/>
      <c r="I150" s="24"/>
      <c r="J150" s="24">
        <v>111</v>
      </c>
      <c r="K150" s="28">
        <v>321</v>
      </c>
      <c r="L150" s="28" t="s">
        <v>9</v>
      </c>
      <c r="M150" s="28"/>
      <c r="N150" s="56">
        <f aca="true" t="shared" si="53" ref="N150:T150">N151+N152+N153+N154</f>
        <v>69631</v>
      </c>
      <c r="O150" s="56">
        <f t="shared" si="53"/>
        <v>84000</v>
      </c>
      <c r="P150" s="56">
        <f t="shared" si="53"/>
        <v>89000</v>
      </c>
      <c r="Q150" s="56">
        <f t="shared" si="53"/>
        <v>71000</v>
      </c>
      <c r="R150" s="388">
        <f t="shared" si="53"/>
        <v>94000</v>
      </c>
      <c r="S150" s="34">
        <f t="shared" si="53"/>
        <v>92000</v>
      </c>
      <c r="T150" s="34">
        <f t="shared" si="53"/>
        <v>92000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24" t="s">
        <v>281</v>
      </c>
      <c r="B151" s="24">
        <v>1</v>
      </c>
      <c r="C151" s="24"/>
      <c r="D151" s="24">
        <v>3</v>
      </c>
      <c r="E151" s="24"/>
      <c r="F151" s="24">
        <v>5</v>
      </c>
      <c r="G151" s="24"/>
      <c r="H151" s="24"/>
      <c r="I151" s="24"/>
      <c r="J151" s="24">
        <v>111</v>
      </c>
      <c r="K151" s="31">
        <v>3211</v>
      </c>
      <c r="L151" s="31" t="s">
        <v>82</v>
      </c>
      <c r="M151" s="31"/>
      <c r="N151" s="34">
        <v>21920</v>
      </c>
      <c r="O151" s="34">
        <v>25000</v>
      </c>
      <c r="P151" s="34">
        <v>25000</v>
      </c>
      <c r="Q151" s="34">
        <v>20000</v>
      </c>
      <c r="R151" s="388">
        <v>25000</v>
      </c>
      <c r="S151" s="34">
        <v>25000</v>
      </c>
      <c r="T151" s="34">
        <v>25000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24" t="s">
        <v>281</v>
      </c>
      <c r="B152" s="24">
        <v>1</v>
      </c>
      <c r="C152" s="24"/>
      <c r="D152" s="24">
        <v>3</v>
      </c>
      <c r="E152" s="24"/>
      <c r="F152" s="24">
        <v>5</v>
      </c>
      <c r="G152" s="24"/>
      <c r="H152" s="24"/>
      <c r="I152" s="24"/>
      <c r="J152" s="24">
        <v>111</v>
      </c>
      <c r="K152" s="31">
        <v>3212</v>
      </c>
      <c r="L152" s="31" t="s">
        <v>190</v>
      </c>
      <c r="M152" s="31"/>
      <c r="N152" s="34">
        <v>24487</v>
      </c>
      <c r="O152" s="34">
        <v>37000</v>
      </c>
      <c r="P152" s="34">
        <v>35000</v>
      </c>
      <c r="Q152" s="34">
        <v>40000</v>
      </c>
      <c r="R152" s="388">
        <v>40000</v>
      </c>
      <c r="S152" s="34">
        <v>40000</v>
      </c>
      <c r="T152" s="34">
        <v>40000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24" t="s">
        <v>281</v>
      </c>
      <c r="B153" s="24">
        <v>1</v>
      </c>
      <c r="C153" s="24"/>
      <c r="D153" s="24">
        <v>3</v>
      </c>
      <c r="E153" s="24"/>
      <c r="F153" s="24">
        <v>5</v>
      </c>
      <c r="G153" s="24"/>
      <c r="H153" s="24"/>
      <c r="I153" s="24"/>
      <c r="J153" s="24">
        <v>111</v>
      </c>
      <c r="K153" s="31">
        <v>3213</v>
      </c>
      <c r="L153" s="31" t="s">
        <v>84</v>
      </c>
      <c r="M153" s="31"/>
      <c r="N153" s="34">
        <v>11280</v>
      </c>
      <c r="O153" s="34">
        <v>12000</v>
      </c>
      <c r="P153" s="34">
        <v>12000</v>
      </c>
      <c r="Q153" s="34">
        <v>4000</v>
      </c>
      <c r="R153" s="388">
        <v>12000</v>
      </c>
      <c r="S153" s="34">
        <v>12000</v>
      </c>
      <c r="T153" s="34">
        <v>12000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24" t="s">
        <v>281</v>
      </c>
      <c r="B154" s="24">
        <v>1</v>
      </c>
      <c r="C154" s="24"/>
      <c r="D154" s="24">
        <v>3</v>
      </c>
      <c r="E154" s="24"/>
      <c r="F154" s="24">
        <v>5</v>
      </c>
      <c r="G154" s="24"/>
      <c r="H154" s="24"/>
      <c r="I154" s="24"/>
      <c r="J154" s="24">
        <v>111</v>
      </c>
      <c r="K154" s="31">
        <v>3214</v>
      </c>
      <c r="L154" s="31" t="s">
        <v>153</v>
      </c>
      <c r="M154" s="31"/>
      <c r="N154" s="34">
        <v>11944</v>
      </c>
      <c r="O154" s="34">
        <v>10000</v>
      </c>
      <c r="P154" s="34">
        <v>17000</v>
      </c>
      <c r="Q154" s="34">
        <v>7000</v>
      </c>
      <c r="R154" s="388">
        <v>17000</v>
      </c>
      <c r="S154" s="34">
        <v>15000</v>
      </c>
      <c r="T154" s="34">
        <v>15000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24" t="s">
        <v>281</v>
      </c>
      <c r="B155" s="24">
        <v>1</v>
      </c>
      <c r="C155" s="24"/>
      <c r="D155" s="24">
        <v>3</v>
      </c>
      <c r="E155" s="24"/>
      <c r="F155" s="24">
        <v>5</v>
      </c>
      <c r="G155" s="24"/>
      <c r="H155" s="24"/>
      <c r="I155" s="24"/>
      <c r="J155" s="24">
        <v>111</v>
      </c>
      <c r="K155" s="28">
        <v>322</v>
      </c>
      <c r="L155" s="28" t="s">
        <v>29</v>
      </c>
      <c r="M155" s="28"/>
      <c r="N155" s="56">
        <f>N156+N157+N158+N159</f>
        <v>163599</v>
      </c>
      <c r="O155" s="56">
        <f>O156+O157+O158+O159</f>
        <v>203500</v>
      </c>
      <c r="P155" s="56">
        <f>P156+P157+P158+P159</f>
        <v>173000</v>
      </c>
      <c r="Q155" s="56">
        <f>Q156+Q157+Q158+Q159</f>
        <v>168500</v>
      </c>
      <c r="R155" s="388">
        <v>0</v>
      </c>
      <c r="S155" s="56">
        <v>0</v>
      </c>
      <c r="T155" s="56">
        <v>0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24" t="s">
        <v>281</v>
      </c>
      <c r="B156" s="24">
        <v>1</v>
      </c>
      <c r="C156" s="24"/>
      <c r="D156" s="24">
        <v>3</v>
      </c>
      <c r="E156" s="24"/>
      <c r="F156" s="24">
        <v>5</v>
      </c>
      <c r="G156" s="24"/>
      <c r="H156" s="24"/>
      <c r="I156" s="24"/>
      <c r="J156" s="24">
        <v>133</v>
      </c>
      <c r="K156" s="31">
        <v>3221</v>
      </c>
      <c r="L156" s="31" t="s">
        <v>85</v>
      </c>
      <c r="M156" s="31"/>
      <c r="N156" s="34">
        <v>46318</v>
      </c>
      <c r="O156" s="34">
        <v>55000</v>
      </c>
      <c r="P156" s="34">
        <v>55000</v>
      </c>
      <c r="Q156" s="34">
        <v>40000</v>
      </c>
      <c r="R156" s="388">
        <v>55000</v>
      </c>
      <c r="S156" s="34">
        <v>55000</v>
      </c>
      <c r="T156" s="34">
        <v>55000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24" t="s">
        <v>281</v>
      </c>
      <c r="B157" s="24">
        <v>1</v>
      </c>
      <c r="C157" s="24"/>
      <c r="D157" s="24">
        <v>3</v>
      </c>
      <c r="E157" s="24"/>
      <c r="F157" s="24">
        <v>5</v>
      </c>
      <c r="G157" s="24"/>
      <c r="H157" s="24"/>
      <c r="I157" s="24"/>
      <c r="J157" s="100" t="s">
        <v>282</v>
      </c>
      <c r="K157" s="31">
        <v>3223</v>
      </c>
      <c r="L157" s="32" t="s">
        <v>86</v>
      </c>
      <c r="M157" s="33"/>
      <c r="N157" s="34">
        <v>98466</v>
      </c>
      <c r="O157" s="34">
        <v>130000</v>
      </c>
      <c r="P157" s="34">
        <v>100000</v>
      </c>
      <c r="Q157" s="34">
        <v>120000</v>
      </c>
      <c r="R157" s="388">
        <v>100000</v>
      </c>
      <c r="S157" s="34">
        <v>120000</v>
      </c>
      <c r="T157" s="34">
        <v>120000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24" t="s">
        <v>281</v>
      </c>
      <c r="B158" s="24">
        <v>1</v>
      </c>
      <c r="C158" s="24"/>
      <c r="D158" s="24">
        <v>3</v>
      </c>
      <c r="E158" s="24"/>
      <c r="F158" s="24">
        <v>5</v>
      </c>
      <c r="G158" s="24"/>
      <c r="H158" s="24"/>
      <c r="I158" s="24"/>
      <c r="J158" s="24">
        <v>133</v>
      </c>
      <c r="K158" s="31">
        <v>3225</v>
      </c>
      <c r="L158" s="31" t="s">
        <v>87</v>
      </c>
      <c r="M158" s="31"/>
      <c r="N158" s="34">
        <v>18815</v>
      </c>
      <c r="O158" s="34">
        <v>18000</v>
      </c>
      <c r="P158" s="34">
        <v>18000</v>
      </c>
      <c r="Q158" s="34">
        <v>8000</v>
      </c>
      <c r="R158" s="388">
        <v>18000</v>
      </c>
      <c r="S158" s="34">
        <v>15000</v>
      </c>
      <c r="T158" s="34">
        <v>10000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24" t="s">
        <v>281</v>
      </c>
      <c r="B159" s="24">
        <v>1</v>
      </c>
      <c r="C159" s="24"/>
      <c r="D159" s="24">
        <v>3</v>
      </c>
      <c r="E159" s="24"/>
      <c r="F159" s="24">
        <v>5</v>
      </c>
      <c r="G159" s="24"/>
      <c r="H159" s="24"/>
      <c r="I159" s="24"/>
      <c r="J159" s="24">
        <v>133</v>
      </c>
      <c r="K159" s="31">
        <v>3227</v>
      </c>
      <c r="L159" s="31" t="s">
        <v>136</v>
      </c>
      <c r="M159" s="31"/>
      <c r="N159" s="34">
        <v>0</v>
      </c>
      <c r="O159" s="34">
        <v>500</v>
      </c>
      <c r="P159" s="34">
        <v>0</v>
      </c>
      <c r="Q159" s="34">
        <v>500</v>
      </c>
      <c r="R159" s="388">
        <v>1000</v>
      </c>
      <c r="S159" s="34">
        <v>1000</v>
      </c>
      <c r="T159" s="34">
        <v>1000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24" t="s">
        <v>281</v>
      </c>
      <c r="B160" s="24">
        <v>1</v>
      </c>
      <c r="C160" s="24"/>
      <c r="D160" s="24">
        <v>3</v>
      </c>
      <c r="E160" s="24"/>
      <c r="F160" s="24">
        <v>5</v>
      </c>
      <c r="G160" s="24"/>
      <c r="H160" s="24"/>
      <c r="I160" s="24"/>
      <c r="J160" s="24">
        <v>133</v>
      </c>
      <c r="K160" s="28">
        <v>323</v>
      </c>
      <c r="L160" s="28" t="s">
        <v>10</v>
      </c>
      <c r="M160" s="28"/>
      <c r="N160" s="56">
        <f>N161+N162+N163+N164+N165+N166+N167+N168+N169+N170+N171+N172+N173+N174+N175+N176+N177+N179+N180+N181+N178</f>
        <v>320955</v>
      </c>
      <c r="O160" s="56">
        <f aca="true" t="shared" si="54" ref="O160:T160">O161+O162+O163+O164+O165+O166+O167+O168+O169+O170+O171+O172+O173+O174+O175+O176+O177+O179+O180+O181+O178</f>
        <v>338000</v>
      </c>
      <c r="P160" s="56">
        <f t="shared" si="54"/>
        <v>409500</v>
      </c>
      <c r="Q160" s="56">
        <f t="shared" si="54"/>
        <v>261700</v>
      </c>
      <c r="R160" s="388">
        <f t="shared" si="54"/>
        <v>361500</v>
      </c>
      <c r="S160" s="56">
        <f t="shared" si="54"/>
        <v>286500</v>
      </c>
      <c r="T160" s="56">
        <f t="shared" si="54"/>
        <v>281500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24" t="s">
        <v>281</v>
      </c>
      <c r="B161" s="24">
        <v>1</v>
      </c>
      <c r="C161" s="24"/>
      <c r="D161" s="24">
        <v>3</v>
      </c>
      <c r="E161" s="24"/>
      <c r="F161" s="24">
        <v>5</v>
      </c>
      <c r="G161" s="24"/>
      <c r="H161" s="24"/>
      <c r="I161" s="24"/>
      <c r="J161" s="24">
        <v>133</v>
      </c>
      <c r="K161" s="31">
        <v>3231</v>
      </c>
      <c r="L161" s="31" t="s">
        <v>88</v>
      </c>
      <c r="M161" s="98"/>
      <c r="N161" s="34">
        <v>81638</v>
      </c>
      <c r="O161" s="34">
        <v>70000</v>
      </c>
      <c r="P161" s="34">
        <v>72000</v>
      </c>
      <c r="Q161" s="34">
        <v>52000</v>
      </c>
      <c r="R161" s="388">
        <v>72000</v>
      </c>
      <c r="S161" s="34">
        <v>72000</v>
      </c>
      <c r="T161" s="34">
        <v>72000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24" t="s">
        <v>281</v>
      </c>
      <c r="B162" s="24">
        <v>1</v>
      </c>
      <c r="C162" s="24"/>
      <c r="D162" s="24">
        <v>3</v>
      </c>
      <c r="E162" s="24"/>
      <c r="F162" s="24">
        <v>5</v>
      </c>
      <c r="G162" s="24"/>
      <c r="H162" s="24"/>
      <c r="I162" s="24"/>
      <c r="J162" s="24">
        <v>133</v>
      </c>
      <c r="K162" s="31">
        <v>3232</v>
      </c>
      <c r="L162" s="31" t="s">
        <v>89</v>
      </c>
      <c r="M162" s="98"/>
      <c r="N162" s="34">
        <v>17559</v>
      </c>
      <c r="O162" s="34">
        <v>20000</v>
      </c>
      <c r="P162" s="34">
        <v>6000</v>
      </c>
      <c r="Q162" s="34">
        <v>4000</v>
      </c>
      <c r="R162" s="388">
        <v>6000</v>
      </c>
      <c r="S162" s="34">
        <v>6000</v>
      </c>
      <c r="T162" s="34">
        <v>6000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24" t="s">
        <v>281</v>
      </c>
      <c r="B163" s="24">
        <v>1</v>
      </c>
      <c r="C163" s="24"/>
      <c r="D163" s="24">
        <v>3</v>
      </c>
      <c r="E163" s="24"/>
      <c r="F163" s="24">
        <v>5</v>
      </c>
      <c r="G163" s="24"/>
      <c r="H163" s="24"/>
      <c r="I163" s="24"/>
      <c r="J163" s="24">
        <v>133</v>
      </c>
      <c r="K163" s="31">
        <v>3232</v>
      </c>
      <c r="L163" s="31" t="s">
        <v>131</v>
      </c>
      <c r="M163" s="98"/>
      <c r="N163" s="34">
        <v>15377</v>
      </c>
      <c r="O163" s="34">
        <v>15000</v>
      </c>
      <c r="P163" s="34">
        <v>52000</v>
      </c>
      <c r="Q163" s="34">
        <v>10000</v>
      </c>
      <c r="R163" s="388">
        <v>30000</v>
      </c>
      <c r="S163" s="34">
        <v>30000</v>
      </c>
      <c r="T163" s="34">
        <v>20000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24" t="s">
        <v>281</v>
      </c>
      <c r="B164" s="24">
        <v>1</v>
      </c>
      <c r="C164" s="24"/>
      <c r="D164" s="24">
        <v>3</v>
      </c>
      <c r="E164" s="24"/>
      <c r="F164" s="24">
        <v>5</v>
      </c>
      <c r="G164" s="24"/>
      <c r="H164" s="24"/>
      <c r="I164" s="24"/>
      <c r="J164" s="24">
        <v>133</v>
      </c>
      <c r="K164" s="31">
        <v>3232</v>
      </c>
      <c r="L164" s="31" t="s">
        <v>204</v>
      </c>
      <c r="M164" s="98"/>
      <c r="N164" s="34">
        <v>0</v>
      </c>
      <c r="O164" s="34">
        <v>2000</v>
      </c>
      <c r="P164" s="34">
        <v>1000</v>
      </c>
      <c r="Q164" s="34">
        <v>0</v>
      </c>
      <c r="R164" s="388">
        <v>2000</v>
      </c>
      <c r="S164" s="34">
        <v>2000</v>
      </c>
      <c r="T164" s="34">
        <v>2000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24" t="s">
        <v>281</v>
      </c>
      <c r="B165" s="24">
        <v>1</v>
      </c>
      <c r="C165" s="24"/>
      <c r="D165" s="24">
        <v>3</v>
      </c>
      <c r="E165" s="24"/>
      <c r="F165" s="24">
        <v>5</v>
      </c>
      <c r="G165" s="24"/>
      <c r="H165" s="24"/>
      <c r="I165" s="24"/>
      <c r="J165" s="24">
        <v>133</v>
      </c>
      <c r="K165" s="31">
        <v>3233</v>
      </c>
      <c r="L165" s="31" t="s">
        <v>78</v>
      </c>
      <c r="M165" s="98"/>
      <c r="N165" s="34">
        <v>35933</v>
      </c>
      <c r="O165" s="34">
        <v>35000</v>
      </c>
      <c r="P165" s="34">
        <v>45000</v>
      </c>
      <c r="Q165" s="34">
        <v>35000</v>
      </c>
      <c r="R165" s="388">
        <v>40000</v>
      </c>
      <c r="S165" s="34">
        <v>30000</v>
      </c>
      <c r="T165" s="34">
        <v>30000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24" t="s">
        <v>281</v>
      </c>
      <c r="B166" s="24">
        <v>1</v>
      </c>
      <c r="C166" s="24"/>
      <c r="D166" s="24">
        <v>3</v>
      </c>
      <c r="E166" s="24"/>
      <c r="F166" s="24">
        <v>5</v>
      </c>
      <c r="G166" s="24"/>
      <c r="H166" s="24"/>
      <c r="I166" s="24"/>
      <c r="J166" s="24">
        <v>133</v>
      </c>
      <c r="K166" s="31">
        <v>3234</v>
      </c>
      <c r="L166" s="541" t="s">
        <v>90</v>
      </c>
      <c r="M166" s="542"/>
      <c r="N166" s="34">
        <v>34044</v>
      </c>
      <c r="O166" s="34">
        <v>30000</v>
      </c>
      <c r="P166" s="34">
        <v>70000</v>
      </c>
      <c r="Q166" s="34">
        <v>10000</v>
      </c>
      <c r="R166" s="388">
        <v>50000</v>
      </c>
      <c r="S166" s="34">
        <v>25000</v>
      </c>
      <c r="T166" s="34">
        <v>30000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 hidden="1">
      <c r="A167" s="24" t="s">
        <v>281</v>
      </c>
      <c r="B167" s="24">
        <v>1</v>
      </c>
      <c r="C167" s="24"/>
      <c r="D167" s="24">
        <v>3</v>
      </c>
      <c r="E167" s="24"/>
      <c r="F167" s="24">
        <v>5</v>
      </c>
      <c r="G167" s="24"/>
      <c r="H167" s="24"/>
      <c r="I167" s="24"/>
      <c r="J167" s="24">
        <v>133</v>
      </c>
      <c r="K167" s="31">
        <v>3234</v>
      </c>
      <c r="L167" s="32" t="s">
        <v>192</v>
      </c>
      <c r="M167" s="101"/>
      <c r="N167" s="34">
        <v>0</v>
      </c>
      <c r="O167" s="34">
        <v>0</v>
      </c>
      <c r="P167" s="34">
        <v>0</v>
      </c>
      <c r="Q167" s="34">
        <v>0</v>
      </c>
      <c r="R167" s="388">
        <v>0</v>
      </c>
      <c r="S167" s="34">
        <v>0</v>
      </c>
      <c r="T167" s="34">
        <v>0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 hidden="1">
      <c r="A168" s="24" t="s">
        <v>281</v>
      </c>
      <c r="B168" s="24">
        <v>1</v>
      </c>
      <c r="C168" s="24"/>
      <c r="D168" s="24">
        <v>3</v>
      </c>
      <c r="E168" s="24"/>
      <c r="F168" s="24">
        <v>5</v>
      </c>
      <c r="G168" s="24"/>
      <c r="H168" s="24"/>
      <c r="I168" s="24"/>
      <c r="J168" s="24">
        <v>133</v>
      </c>
      <c r="K168" s="31">
        <v>3234</v>
      </c>
      <c r="L168" s="32" t="s">
        <v>193</v>
      </c>
      <c r="M168" s="101"/>
      <c r="N168" s="34">
        <v>0</v>
      </c>
      <c r="O168" s="34">
        <v>0</v>
      </c>
      <c r="P168" s="34">
        <v>0</v>
      </c>
      <c r="Q168" s="34">
        <v>0</v>
      </c>
      <c r="R168" s="388">
        <v>0</v>
      </c>
      <c r="S168" s="34">
        <v>0</v>
      </c>
      <c r="T168" s="34">
        <v>0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24" t="s">
        <v>281</v>
      </c>
      <c r="B169" s="24">
        <v>1</v>
      </c>
      <c r="C169" s="24"/>
      <c r="D169" s="24">
        <v>3</v>
      </c>
      <c r="E169" s="24"/>
      <c r="F169" s="24">
        <v>5</v>
      </c>
      <c r="G169" s="24"/>
      <c r="H169" s="24"/>
      <c r="I169" s="24"/>
      <c r="J169" s="24">
        <v>133</v>
      </c>
      <c r="K169" s="31">
        <v>3236</v>
      </c>
      <c r="L169" s="32" t="s">
        <v>154</v>
      </c>
      <c r="M169" s="101"/>
      <c r="N169" s="34">
        <v>0</v>
      </c>
      <c r="O169" s="34">
        <v>10000</v>
      </c>
      <c r="P169" s="34">
        <v>5000</v>
      </c>
      <c r="Q169" s="34">
        <v>3000</v>
      </c>
      <c r="R169" s="388">
        <v>5000</v>
      </c>
      <c r="S169" s="34">
        <v>5000</v>
      </c>
      <c r="T169" s="34">
        <v>5000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24" t="s">
        <v>281</v>
      </c>
      <c r="B170" s="24">
        <v>1</v>
      </c>
      <c r="C170" s="24"/>
      <c r="D170" s="24">
        <v>3</v>
      </c>
      <c r="E170" s="24"/>
      <c r="F170" s="24">
        <v>5</v>
      </c>
      <c r="G170" s="24"/>
      <c r="H170" s="24"/>
      <c r="I170" s="24"/>
      <c r="J170" s="24">
        <v>133</v>
      </c>
      <c r="K170" s="31">
        <v>3236</v>
      </c>
      <c r="L170" s="32" t="s">
        <v>155</v>
      </c>
      <c r="M170" s="101"/>
      <c r="N170" s="34">
        <v>6650</v>
      </c>
      <c r="O170" s="34">
        <v>9000</v>
      </c>
      <c r="P170" s="34">
        <v>9000</v>
      </c>
      <c r="Q170" s="34">
        <v>9000</v>
      </c>
      <c r="R170" s="388">
        <v>9000</v>
      </c>
      <c r="S170" s="34">
        <v>9000</v>
      </c>
      <c r="T170" s="34">
        <v>9000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24" t="s">
        <v>281</v>
      </c>
      <c r="B171" s="24">
        <v>1</v>
      </c>
      <c r="C171" s="24"/>
      <c r="D171" s="24">
        <v>3</v>
      </c>
      <c r="E171" s="24"/>
      <c r="F171" s="24">
        <v>5</v>
      </c>
      <c r="G171" s="24"/>
      <c r="H171" s="24"/>
      <c r="I171" s="24"/>
      <c r="J171" s="24">
        <v>133</v>
      </c>
      <c r="K171" s="31">
        <v>3237</v>
      </c>
      <c r="L171" s="541" t="s">
        <v>91</v>
      </c>
      <c r="M171" s="542"/>
      <c r="N171" s="34">
        <v>51627</v>
      </c>
      <c r="O171" s="34">
        <v>40000</v>
      </c>
      <c r="P171" s="34">
        <v>40000</v>
      </c>
      <c r="Q171" s="34">
        <v>20000</v>
      </c>
      <c r="R171" s="388">
        <v>40000</v>
      </c>
      <c r="S171" s="34">
        <v>35000</v>
      </c>
      <c r="T171" s="34">
        <v>35000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24" t="s">
        <v>281</v>
      </c>
      <c r="B172" s="24">
        <v>1</v>
      </c>
      <c r="C172" s="24"/>
      <c r="D172" s="24">
        <v>3</v>
      </c>
      <c r="E172" s="24"/>
      <c r="F172" s="24">
        <v>5</v>
      </c>
      <c r="G172" s="24"/>
      <c r="H172" s="24"/>
      <c r="I172" s="24"/>
      <c r="J172" s="24">
        <v>133</v>
      </c>
      <c r="K172" s="31">
        <v>3237</v>
      </c>
      <c r="L172" s="31" t="s">
        <v>92</v>
      </c>
      <c r="M172" s="98"/>
      <c r="N172" s="34">
        <v>9812</v>
      </c>
      <c r="O172" s="34">
        <v>25000</v>
      </c>
      <c r="P172" s="34">
        <v>40000</v>
      </c>
      <c r="Q172" s="34">
        <v>25000</v>
      </c>
      <c r="R172" s="388">
        <v>30000</v>
      </c>
      <c r="S172" s="34">
        <v>25000</v>
      </c>
      <c r="T172" s="34">
        <v>25000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24" t="s">
        <v>281</v>
      </c>
      <c r="B173" s="24">
        <v>1</v>
      </c>
      <c r="C173" s="24"/>
      <c r="D173" s="24">
        <v>3</v>
      </c>
      <c r="E173" s="24"/>
      <c r="F173" s="24">
        <v>5</v>
      </c>
      <c r="G173" s="24"/>
      <c r="H173" s="24"/>
      <c r="I173" s="24"/>
      <c r="J173" s="24">
        <v>133</v>
      </c>
      <c r="K173" s="31">
        <v>3237</v>
      </c>
      <c r="L173" s="31" t="s">
        <v>123</v>
      </c>
      <c r="M173" s="98"/>
      <c r="N173" s="34">
        <v>9912</v>
      </c>
      <c r="O173" s="34">
        <v>20000</v>
      </c>
      <c r="P173" s="34">
        <v>2000</v>
      </c>
      <c r="Q173" s="34">
        <v>5000</v>
      </c>
      <c r="R173" s="388">
        <v>30000</v>
      </c>
      <c r="S173" s="34">
        <v>5000</v>
      </c>
      <c r="T173" s="34">
        <v>5000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24" t="s">
        <v>281</v>
      </c>
      <c r="B174" s="24">
        <v>1</v>
      </c>
      <c r="C174" s="24"/>
      <c r="D174" s="24">
        <v>3</v>
      </c>
      <c r="E174" s="24"/>
      <c r="F174" s="24">
        <v>5</v>
      </c>
      <c r="G174" s="24"/>
      <c r="H174" s="24"/>
      <c r="I174" s="24"/>
      <c r="J174" s="24">
        <v>133</v>
      </c>
      <c r="K174" s="31">
        <v>3237</v>
      </c>
      <c r="L174" s="31" t="s">
        <v>128</v>
      </c>
      <c r="M174" s="98"/>
      <c r="N174" s="34">
        <v>9960</v>
      </c>
      <c r="O174" s="34">
        <v>10000</v>
      </c>
      <c r="P174" s="34">
        <v>10000</v>
      </c>
      <c r="Q174" s="34">
        <v>10000</v>
      </c>
      <c r="R174" s="388">
        <v>10000</v>
      </c>
      <c r="S174" s="34">
        <v>10000</v>
      </c>
      <c r="T174" s="34">
        <v>10000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>
      <c r="A175" s="24" t="s">
        <v>281</v>
      </c>
      <c r="B175" s="24">
        <v>1</v>
      </c>
      <c r="C175" s="24"/>
      <c r="D175" s="24">
        <v>3</v>
      </c>
      <c r="E175" s="24"/>
      <c r="F175" s="24">
        <v>5</v>
      </c>
      <c r="G175" s="24"/>
      <c r="H175" s="24"/>
      <c r="I175" s="24"/>
      <c r="J175" s="24">
        <v>133</v>
      </c>
      <c r="K175" s="31">
        <v>3237</v>
      </c>
      <c r="L175" s="31" t="s">
        <v>156</v>
      </c>
      <c r="M175" s="101"/>
      <c r="N175" s="34">
        <v>3750</v>
      </c>
      <c r="O175" s="34">
        <v>0</v>
      </c>
      <c r="P175" s="34">
        <v>4000</v>
      </c>
      <c r="Q175" s="34">
        <v>3700</v>
      </c>
      <c r="R175" s="388">
        <v>4000</v>
      </c>
      <c r="S175" s="34">
        <v>4000</v>
      </c>
      <c r="T175" s="34">
        <v>4000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24" t="s">
        <v>281</v>
      </c>
      <c r="B176" s="24">
        <v>1</v>
      </c>
      <c r="C176" s="24"/>
      <c r="D176" s="24">
        <v>3</v>
      </c>
      <c r="E176" s="24"/>
      <c r="F176" s="24">
        <v>5</v>
      </c>
      <c r="G176" s="24"/>
      <c r="H176" s="24"/>
      <c r="I176" s="24"/>
      <c r="J176" s="24">
        <v>133</v>
      </c>
      <c r="K176" s="31">
        <v>3237</v>
      </c>
      <c r="L176" s="31" t="s">
        <v>93</v>
      </c>
      <c r="M176" s="101"/>
      <c r="N176" s="34">
        <v>21004</v>
      </c>
      <c r="O176" s="34">
        <v>15000</v>
      </c>
      <c r="P176" s="34">
        <v>15000</v>
      </c>
      <c r="Q176" s="34">
        <v>10000</v>
      </c>
      <c r="R176" s="388">
        <v>10000</v>
      </c>
      <c r="S176" s="34">
        <v>5000</v>
      </c>
      <c r="T176" s="34">
        <v>5000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>
      <c r="A177" s="24" t="s">
        <v>281</v>
      </c>
      <c r="B177" s="24">
        <v>1</v>
      </c>
      <c r="C177" s="24"/>
      <c r="D177" s="24">
        <v>3</v>
      </c>
      <c r="E177" s="24"/>
      <c r="F177" s="24">
        <v>5</v>
      </c>
      <c r="G177" s="24"/>
      <c r="H177" s="24"/>
      <c r="I177" s="24"/>
      <c r="J177" s="24">
        <v>133</v>
      </c>
      <c r="K177" s="31">
        <v>3237</v>
      </c>
      <c r="L177" s="263" t="s">
        <v>616</v>
      </c>
      <c r="M177" s="101"/>
      <c r="N177" s="34">
        <v>0</v>
      </c>
      <c r="O177" s="34">
        <v>0</v>
      </c>
      <c r="P177" s="34">
        <v>0</v>
      </c>
      <c r="Q177" s="34">
        <v>5000</v>
      </c>
      <c r="R177" s="388">
        <v>0</v>
      </c>
      <c r="S177" s="34">
        <v>0</v>
      </c>
      <c r="T177" s="34">
        <v>0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24"/>
      <c r="B178" s="24"/>
      <c r="C178" s="24"/>
      <c r="D178" s="24"/>
      <c r="E178" s="24"/>
      <c r="F178" s="24">
        <v>5</v>
      </c>
      <c r="G178" s="24"/>
      <c r="H178" s="24"/>
      <c r="I178" s="24"/>
      <c r="J178" s="24"/>
      <c r="K178" s="31">
        <v>3237</v>
      </c>
      <c r="L178" s="32" t="s">
        <v>546</v>
      </c>
      <c r="M178" s="101"/>
      <c r="N178" s="34">
        <v>0</v>
      </c>
      <c r="O178" s="34">
        <v>0</v>
      </c>
      <c r="P178" s="34">
        <v>5500</v>
      </c>
      <c r="Q178" s="34">
        <v>0</v>
      </c>
      <c r="R178" s="388">
        <v>5500</v>
      </c>
      <c r="S178" s="34">
        <v>5500</v>
      </c>
      <c r="T178" s="34">
        <v>5500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>
      <c r="A179" s="24" t="s">
        <v>281</v>
      </c>
      <c r="B179" s="24">
        <v>1</v>
      </c>
      <c r="C179" s="24"/>
      <c r="D179" s="24">
        <v>3</v>
      </c>
      <c r="E179" s="24"/>
      <c r="F179" s="24">
        <v>5</v>
      </c>
      <c r="G179" s="24"/>
      <c r="H179" s="24"/>
      <c r="I179" s="24"/>
      <c r="J179" s="24">
        <v>133</v>
      </c>
      <c r="K179" s="31">
        <v>3237</v>
      </c>
      <c r="L179" s="32" t="s">
        <v>157</v>
      </c>
      <c r="M179" s="101"/>
      <c r="N179" s="34">
        <v>0</v>
      </c>
      <c r="O179" s="34">
        <v>10000</v>
      </c>
      <c r="P179" s="34">
        <v>0</v>
      </c>
      <c r="Q179" s="34">
        <v>45000</v>
      </c>
      <c r="R179" s="388">
        <v>5000</v>
      </c>
      <c r="S179" s="34">
        <v>5000</v>
      </c>
      <c r="T179" s="34">
        <v>5000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24" t="s">
        <v>281</v>
      </c>
      <c r="B180" s="24">
        <v>1</v>
      </c>
      <c r="C180" s="24"/>
      <c r="D180" s="24">
        <v>3</v>
      </c>
      <c r="E180" s="24"/>
      <c r="F180" s="24">
        <v>5</v>
      </c>
      <c r="G180" s="24"/>
      <c r="H180" s="24"/>
      <c r="I180" s="24"/>
      <c r="J180" s="24">
        <v>133</v>
      </c>
      <c r="K180" s="31">
        <v>3238</v>
      </c>
      <c r="L180" s="32" t="s">
        <v>94</v>
      </c>
      <c r="M180" s="101"/>
      <c r="N180" s="34">
        <v>8810</v>
      </c>
      <c r="O180" s="34">
        <v>12000</v>
      </c>
      <c r="P180" s="34">
        <v>8000</v>
      </c>
      <c r="Q180" s="34">
        <v>12500</v>
      </c>
      <c r="R180" s="388">
        <v>8000</v>
      </c>
      <c r="S180" s="34">
        <v>8000</v>
      </c>
      <c r="T180" s="34">
        <v>8000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2.75">
      <c r="A181" s="24" t="s">
        <v>281</v>
      </c>
      <c r="B181" s="24">
        <v>1</v>
      </c>
      <c r="C181" s="24"/>
      <c r="D181" s="24">
        <v>3</v>
      </c>
      <c r="E181" s="24"/>
      <c r="F181" s="24">
        <v>5</v>
      </c>
      <c r="G181" s="24"/>
      <c r="H181" s="24"/>
      <c r="I181" s="24"/>
      <c r="J181" s="24">
        <v>133</v>
      </c>
      <c r="K181" s="31">
        <v>3239</v>
      </c>
      <c r="L181" s="32" t="s">
        <v>95</v>
      </c>
      <c r="M181" s="101"/>
      <c r="N181" s="34">
        <v>14879</v>
      </c>
      <c r="O181" s="34">
        <v>15000</v>
      </c>
      <c r="P181" s="34">
        <v>25000</v>
      </c>
      <c r="Q181" s="34">
        <v>2500</v>
      </c>
      <c r="R181" s="388">
        <v>5000</v>
      </c>
      <c r="S181" s="34">
        <v>5000</v>
      </c>
      <c r="T181" s="34">
        <v>5000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2.75">
      <c r="A182" s="24" t="s">
        <v>281</v>
      </c>
      <c r="B182" s="24">
        <v>1</v>
      </c>
      <c r="C182" s="24"/>
      <c r="D182" s="24">
        <v>3</v>
      </c>
      <c r="E182" s="24"/>
      <c r="F182" s="24">
        <v>5</v>
      </c>
      <c r="G182" s="24"/>
      <c r="H182" s="24"/>
      <c r="I182" s="24"/>
      <c r="J182" s="24">
        <v>133</v>
      </c>
      <c r="K182" s="28">
        <v>324</v>
      </c>
      <c r="L182" s="310" t="s">
        <v>164</v>
      </c>
      <c r="M182" s="316"/>
      <c r="N182" s="56">
        <f aca="true" t="shared" si="55" ref="N182:T182">N183+N184</f>
        <v>13959</v>
      </c>
      <c r="O182" s="56">
        <f t="shared" si="55"/>
        <v>17000</v>
      </c>
      <c r="P182" s="56">
        <f t="shared" si="55"/>
        <v>5000</v>
      </c>
      <c r="Q182" s="56">
        <f t="shared" si="55"/>
        <v>7000</v>
      </c>
      <c r="R182" s="388">
        <f t="shared" si="55"/>
        <v>6000</v>
      </c>
      <c r="S182" s="56">
        <f t="shared" si="55"/>
        <v>6000</v>
      </c>
      <c r="T182" s="56">
        <f t="shared" si="55"/>
        <v>6000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2.75">
      <c r="A183" s="24" t="s">
        <v>281</v>
      </c>
      <c r="B183" s="24">
        <v>1</v>
      </c>
      <c r="C183" s="24"/>
      <c r="D183" s="24">
        <v>3</v>
      </c>
      <c r="E183" s="24"/>
      <c r="F183" s="24">
        <v>5</v>
      </c>
      <c r="G183" s="24"/>
      <c r="H183" s="24"/>
      <c r="I183" s="24"/>
      <c r="J183" s="24">
        <v>133</v>
      </c>
      <c r="K183" s="31">
        <v>3241</v>
      </c>
      <c r="L183" s="32" t="s">
        <v>165</v>
      </c>
      <c r="M183" s="101"/>
      <c r="N183" s="34">
        <v>0</v>
      </c>
      <c r="O183" s="34">
        <v>3000</v>
      </c>
      <c r="P183" s="34">
        <v>0</v>
      </c>
      <c r="Q183" s="34">
        <v>2000</v>
      </c>
      <c r="R183" s="388">
        <v>1000</v>
      </c>
      <c r="S183" s="34">
        <v>1000</v>
      </c>
      <c r="T183" s="34">
        <v>1000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2.75">
      <c r="A184" s="24" t="s">
        <v>281</v>
      </c>
      <c r="B184" s="24">
        <v>1</v>
      </c>
      <c r="C184" s="24"/>
      <c r="D184" s="24">
        <v>3</v>
      </c>
      <c r="E184" s="24"/>
      <c r="F184" s="24">
        <v>5</v>
      </c>
      <c r="G184" s="24"/>
      <c r="H184" s="24"/>
      <c r="I184" s="24"/>
      <c r="J184" s="24">
        <v>133</v>
      </c>
      <c r="K184" s="31">
        <v>3241</v>
      </c>
      <c r="L184" s="32" t="s">
        <v>166</v>
      </c>
      <c r="M184" s="101"/>
      <c r="N184" s="34">
        <v>13959</v>
      </c>
      <c r="O184" s="34">
        <v>14000</v>
      </c>
      <c r="P184" s="34">
        <v>5000</v>
      </c>
      <c r="Q184" s="34">
        <v>5000</v>
      </c>
      <c r="R184" s="388">
        <v>5000</v>
      </c>
      <c r="S184" s="34">
        <v>5000</v>
      </c>
      <c r="T184" s="34">
        <v>5000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2.75">
      <c r="A185" s="24" t="s">
        <v>281</v>
      </c>
      <c r="B185" s="24">
        <v>1</v>
      </c>
      <c r="C185" s="24"/>
      <c r="D185" s="24">
        <v>3</v>
      </c>
      <c r="E185" s="24"/>
      <c r="F185" s="24">
        <v>5</v>
      </c>
      <c r="G185" s="24"/>
      <c r="H185" s="24"/>
      <c r="I185" s="24"/>
      <c r="J185" s="24">
        <v>133</v>
      </c>
      <c r="K185" s="28">
        <v>329</v>
      </c>
      <c r="L185" s="28" t="s">
        <v>37</v>
      </c>
      <c r="M185" s="28"/>
      <c r="N185" s="56">
        <f aca="true" t="shared" si="56" ref="N185:T185">N186+N187+N188+N189+N190</f>
        <v>25267</v>
      </c>
      <c r="O185" s="56">
        <f t="shared" si="56"/>
        <v>52500</v>
      </c>
      <c r="P185" s="56">
        <f t="shared" si="56"/>
        <v>46500</v>
      </c>
      <c r="Q185" s="56">
        <f t="shared" si="56"/>
        <v>41500</v>
      </c>
      <c r="R185" s="388">
        <f t="shared" si="56"/>
        <v>46500</v>
      </c>
      <c r="S185" s="56">
        <f t="shared" si="56"/>
        <v>46500</v>
      </c>
      <c r="T185" s="56">
        <f t="shared" si="56"/>
        <v>42000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2.75">
      <c r="A186" s="24" t="s">
        <v>281</v>
      </c>
      <c r="B186" s="24">
        <v>1</v>
      </c>
      <c r="C186" s="24"/>
      <c r="D186" s="24">
        <v>3</v>
      </c>
      <c r="E186" s="24"/>
      <c r="F186" s="24">
        <v>5</v>
      </c>
      <c r="G186" s="24"/>
      <c r="H186" s="24"/>
      <c r="I186" s="24"/>
      <c r="J186" s="24">
        <v>133</v>
      </c>
      <c r="K186" s="31">
        <v>3292</v>
      </c>
      <c r="L186" s="32" t="s">
        <v>96</v>
      </c>
      <c r="M186" s="101"/>
      <c r="N186" s="34">
        <v>17667</v>
      </c>
      <c r="O186" s="34">
        <v>35000</v>
      </c>
      <c r="P186" s="34">
        <v>35000</v>
      </c>
      <c r="Q186" s="34">
        <v>22000</v>
      </c>
      <c r="R186" s="388">
        <v>35000</v>
      </c>
      <c r="S186" s="34">
        <v>35000</v>
      </c>
      <c r="T186" s="34">
        <v>35000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2.75" hidden="1">
      <c r="A187" s="24" t="s">
        <v>281</v>
      </c>
      <c r="B187" s="24">
        <v>1</v>
      </c>
      <c r="C187" s="24"/>
      <c r="D187" s="24">
        <v>3</v>
      </c>
      <c r="E187" s="24"/>
      <c r="F187" s="24">
        <v>5</v>
      </c>
      <c r="G187" s="24"/>
      <c r="H187" s="24"/>
      <c r="I187" s="24"/>
      <c r="J187" s="24">
        <v>133</v>
      </c>
      <c r="K187" s="31">
        <v>3293</v>
      </c>
      <c r="L187" s="32" t="s">
        <v>79</v>
      </c>
      <c r="M187" s="101"/>
      <c r="N187" s="34">
        <v>0</v>
      </c>
      <c r="O187" s="34">
        <v>0</v>
      </c>
      <c r="P187" s="34">
        <v>0</v>
      </c>
      <c r="Q187" s="34">
        <v>0</v>
      </c>
      <c r="R187" s="388">
        <v>0</v>
      </c>
      <c r="S187" s="34">
        <v>0</v>
      </c>
      <c r="T187" s="34">
        <v>0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2.75">
      <c r="A188" s="24" t="s">
        <v>281</v>
      </c>
      <c r="B188" s="24">
        <v>1</v>
      </c>
      <c r="C188" s="24"/>
      <c r="D188" s="24">
        <v>3</v>
      </c>
      <c r="E188" s="24"/>
      <c r="F188" s="24">
        <v>5</v>
      </c>
      <c r="G188" s="24"/>
      <c r="H188" s="24"/>
      <c r="I188" s="24"/>
      <c r="J188" s="24">
        <v>133</v>
      </c>
      <c r="K188" s="31">
        <v>3294</v>
      </c>
      <c r="L188" s="32" t="s">
        <v>97</v>
      </c>
      <c r="M188" s="101"/>
      <c r="N188" s="34">
        <v>2160</v>
      </c>
      <c r="O188" s="34">
        <v>2500</v>
      </c>
      <c r="P188" s="34">
        <v>2500</v>
      </c>
      <c r="Q188" s="34">
        <v>2500</v>
      </c>
      <c r="R188" s="388">
        <v>2500</v>
      </c>
      <c r="S188" s="34">
        <v>2500</v>
      </c>
      <c r="T188" s="34">
        <v>2500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2.75">
      <c r="A189" s="24" t="s">
        <v>281</v>
      </c>
      <c r="B189" s="24">
        <v>1</v>
      </c>
      <c r="C189" s="24"/>
      <c r="D189" s="24">
        <v>3</v>
      </c>
      <c r="E189" s="24"/>
      <c r="F189" s="24">
        <v>5</v>
      </c>
      <c r="G189" s="24"/>
      <c r="H189" s="24"/>
      <c r="I189" s="24"/>
      <c r="J189" s="24">
        <v>133</v>
      </c>
      <c r="K189" s="31">
        <v>3295</v>
      </c>
      <c r="L189" s="32" t="s">
        <v>158</v>
      </c>
      <c r="M189" s="101"/>
      <c r="N189" s="34">
        <v>3555</v>
      </c>
      <c r="O189" s="34">
        <v>10000</v>
      </c>
      <c r="P189" s="34">
        <v>5000</v>
      </c>
      <c r="Q189" s="34">
        <v>16000</v>
      </c>
      <c r="R189" s="388">
        <v>5000</v>
      </c>
      <c r="S189" s="34">
        <v>5000</v>
      </c>
      <c r="T189" s="34">
        <v>500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2.75">
      <c r="A190" s="24" t="s">
        <v>281</v>
      </c>
      <c r="B190" s="24">
        <v>1</v>
      </c>
      <c r="C190" s="24"/>
      <c r="D190" s="24">
        <v>3</v>
      </c>
      <c r="E190" s="24"/>
      <c r="F190" s="24">
        <v>5</v>
      </c>
      <c r="G190" s="24"/>
      <c r="H190" s="24"/>
      <c r="I190" s="24"/>
      <c r="J190" s="24">
        <v>133</v>
      </c>
      <c r="K190" s="31">
        <v>3299</v>
      </c>
      <c r="L190" s="31" t="s">
        <v>37</v>
      </c>
      <c r="M190" s="98"/>
      <c r="N190" s="34">
        <v>1885</v>
      </c>
      <c r="O190" s="34">
        <v>5000</v>
      </c>
      <c r="P190" s="34">
        <v>4000</v>
      </c>
      <c r="Q190" s="34">
        <v>1000</v>
      </c>
      <c r="R190" s="388">
        <v>4000</v>
      </c>
      <c r="S190" s="34">
        <v>4000</v>
      </c>
      <c r="T190" s="34">
        <v>4000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2.75">
      <c r="A191" s="24" t="s">
        <v>281</v>
      </c>
      <c r="B191" s="24">
        <v>1</v>
      </c>
      <c r="C191" s="24"/>
      <c r="D191" s="24">
        <v>3</v>
      </c>
      <c r="E191" s="24"/>
      <c r="F191" s="24">
        <v>5</v>
      </c>
      <c r="G191" s="24"/>
      <c r="H191" s="24"/>
      <c r="I191" s="24"/>
      <c r="J191" s="24">
        <v>133</v>
      </c>
      <c r="K191" s="31">
        <v>34</v>
      </c>
      <c r="L191" s="32" t="s">
        <v>11</v>
      </c>
      <c r="M191" s="101"/>
      <c r="N191" s="56">
        <f aca="true" t="shared" si="57" ref="N191:T191">N192</f>
        <v>103529</v>
      </c>
      <c r="O191" s="56">
        <f t="shared" si="57"/>
        <v>31000</v>
      </c>
      <c r="P191" s="56">
        <f t="shared" si="57"/>
        <v>31000</v>
      </c>
      <c r="Q191" s="56">
        <f t="shared" si="57"/>
        <v>37000</v>
      </c>
      <c r="R191" s="388">
        <f t="shared" si="57"/>
        <v>246000</v>
      </c>
      <c r="S191" s="56">
        <f t="shared" si="57"/>
        <v>29000</v>
      </c>
      <c r="T191" s="56">
        <f t="shared" si="57"/>
        <v>29000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2.75">
      <c r="A192" s="24" t="s">
        <v>281</v>
      </c>
      <c r="B192" s="24">
        <v>1</v>
      </c>
      <c r="C192" s="24"/>
      <c r="D192" s="24">
        <v>3</v>
      </c>
      <c r="E192" s="24"/>
      <c r="F192" s="24">
        <v>5</v>
      </c>
      <c r="G192" s="24"/>
      <c r="H192" s="24"/>
      <c r="I192" s="24"/>
      <c r="J192" s="24">
        <v>133</v>
      </c>
      <c r="K192" s="28">
        <v>343</v>
      </c>
      <c r="L192" s="310" t="s">
        <v>12</v>
      </c>
      <c r="M192" s="316"/>
      <c r="N192" s="56">
        <f aca="true" t="shared" si="58" ref="N192:T192">N193+N194</f>
        <v>103529</v>
      </c>
      <c r="O192" s="56">
        <f t="shared" si="58"/>
        <v>31000</v>
      </c>
      <c r="P192" s="56">
        <f t="shared" si="58"/>
        <v>31000</v>
      </c>
      <c r="Q192" s="56">
        <f t="shared" si="58"/>
        <v>37000</v>
      </c>
      <c r="R192" s="388">
        <f t="shared" si="58"/>
        <v>246000</v>
      </c>
      <c r="S192" s="56">
        <f t="shared" si="58"/>
        <v>29000</v>
      </c>
      <c r="T192" s="56">
        <f t="shared" si="58"/>
        <v>29000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2.75">
      <c r="A193" s="24" t="s">
        <v>281</v>
      </c>
      <c r="B193" s="24">
        <v>1</v>
      </c>
      <c r="C193" s="24"/>
      <c r="D193" s="24">
        <v>3</v>
      </c>
      <c r="E193" s="24"/>
      <c r="F193" s="24">
        <v>5</v>
      </c>
      <c r="G193" s="24"/>
      <c r="H193" s="24"/>
      <c r="I193" s="24"/>
      <c r="J193" s="24">
        <v>133</v>
      </c>
      <c r="K193" s="31">
        <v>3431</v>
      </c>
      <c r="L193" s="31" t="s">
        <v>98</v>
      </c>
      <c r="M193" s="31"/>
      <c r="N193" s="34">
        <v>22816</v>
      </c>
      <c r="O193" s="34">
        <v>26000</v>
      </c>
      <c r="P193" s="34">
        <v>26000</v>
      </c>
      <c r="Q193" s="34">
        <v>25000</v>
      </c>
      <c r="R193" s="388">
        <v>26000</v>
      </c>
      <c r="S193" s="34">
        <v>26000</v>
      </c>
      <c r="T193" s="34">
        <v>26000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2.75">
      <c r="A194" s="24" t="s">
        <v>281</v>
      </c>
      <c r="B194" s="24">
        <v>1</v>
      </c>
      <c r="C194" s="24"/>
      <c r="D194" s="24">
        <v>3</v>
      </c>
      <c r="E194" s="24"/>
      <c r="F194" s="24">
        <v>5</v>
      </c>
      <c r="G194" s="24"/>
      <c r="H194" s="24"/>
      <c r="I194" s="24"/>
      <c r="J194" s="24">
        <v>133</v>
      </c>
      <c r="K194" s="40">
        <v>3439</v>
      </c>
      <c r="L194" s="40" t="s">
        <v>12</v>
      </c>
      <c r="M194" s="40"/>
      <c r="N194" s="41">
        <v>80713</v>
      </c>
      <c r="O194" s="41">
        <v>5000</v>
      </c>
      <c r="P194" s="41">
        <v>5000</v>
      </c>
      <c r="Q194" s="41">
        <v>12000</v>
      </c>
      <c r="R194" s="389">
        <v>220000</v>
      </c>
      <c r="S194" s="41">
        <v>3000</v>
      </c>
      <c r="T194" s="41">
        <v>3000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2.75">
      <c r="A195" s="24" t="s">
        <v>281</v>
      </c>
      <c r="B195" s="24">
        <v>1</v>
      </c>
      <c r="C195" s="24"/>
      <c r="D195" s="24">
        <v>3</v>
      </c>
      <c r="E195" s="24"/>
      <c r="F195" s="24">
        <v>5</v>
      </c>
      <c r="G195" s="24"/>
      <c r="H195" s="24"/>
      <c r="I195" s="24"/>
      <c r="J195" s="24">
        <v>133</v>
      </c>
      <c r="K195" s="40">
        <v>38</v>
      </c>
      <c r="L195" s="40" t="s">
        <v>117</v>
      </c>
      <c r="M195" s="40"/>
      <c r="N195" s="41">
        <f aca="true" t="shared" si="59" ref="N195:T195">N196</f>
        <v>6000</v>
      </c>
      <c r="O195" s="41">
        <f t="shared" si="59"/>
        <v>11000</v>
      </c>
      <c r="P195" s="41">
        <f t="shared" si="59"/>
        <v>12000</v>
      </c>
      <c r="Q195" s="41">
        <f t="shared" si="59"/>
        <v>20000</v>
      </c>
      <c r="R195" s="389">
        <f t="shared" si="59"/>
        <v>11000</v>
      </c>
      <c r="S195" s="41">
        <f t="shared" si="59"/>
        <v>11000</v>
      </c>
      <c r="T195" s="41">
        <f t="shared" si="59"/>
        <v>6500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2.75">
      <c r="A196" s="24" t="s">
        <v>281</v>
      </c>
      <c r="B196" s="24">
        <v>1</v>
      </c>
      <c r="C196" s="24"/>
      <c r="D196" s="24">
        <v>3</v>
      </c>
      <c r="E196" s="24"/>
      <c r="F196" s="24">
        <v>5</v>
      </c>
      <c r="G196" s="24"/>
      <c r="H196" s="24"/>
      <c r="I196" s="24"/>
      <c r="J196" s="352" t="s">
        <v>560</v>
      </c>
      <c r="K196" s="28">
        <v>381</v>
      </c>
      <c r="L196" s="28" t="s">
        <v>15</v>
      </c>
      <c r="M196" s="28"/>
      <c r="N196" s="56">
        <f aca="true" t="shared" si="60" ref="N196:T196">N197+N198+N199+N200+N201</f>
        <v>6000</v>
      </c>
      <c r="O196" s="56">
        <f t="shared" si="60"/>
        <v>11000</v>
      </c>
      <c r="P196" s="56">
        <f t="shared" si="60"/>
        <v>12000</v>
      </c>
      <c r="Q196" s="56">
        <f t="shared" si="60"/>
        <v>20000</v>
      </c>
      <c r="R196" s="388">
        <f t="shared" si="60"/>
        <v>11000</v>
      </c>
      <c r="S196" s="56">
        <f t="shared" si="60"/>
        <v>11000</v>
      </c>
      <c r="T196" s="56">
        <f t="shared" si="60"/>
        <v>6500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2.75" hidden="1">
      <c r="A197" s="24" t="s">
        <v>281</v>
      </c>
      <c r="B197" s="24">
        <v>1</v>
      </c>
      <c r="C197" s="24"/>
      <c r="D197" s="24">
        <v>3</v>
      </c>
      <c r="E197" s="24"/>
      <c r="F197" s="24">
        <v>5</v>
      </c>
      <c r="G197" s="24"/>
      <c r="H197" s="24"/>
      <c r="I197" s="24"/>
      <c r="J197" s="352" t="s">
        <v>560</v>
      </c>
      <c r="K197" s="31">
        <v>3811</v>
      </c>
      <c r="L197" s="31" t="s">
        <v>133</v>
      </c>
      <c r="M197" s="31"/>
      <c r="N197" s="34">
        <v>0</v>
      </c>
      <c r="O197" s="34">
        <v>0</v>
      </c>
      <c r="P197" s="34">
        <v>0</v>
      </c>
      <c r="Q197" s="34">
        <v>0</v>
      </c>
      <c r="R197" s="388">
        <v>0</v>
      </c>
      <c r="S197" s="34">
        <v>0</v>
      </c>
      <c r="T197" s="34">
        <v>0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2.75">
      <c r="A198" s="24" t="s">
        <v>281</v>
      </c>
      <c r="B198" s="24">
        <v>1</v>
      </c>
      <c r="C198" s="24"/>
      <c r="D198" s="24">
        <v>3</v>
      </c>
      <c r="E198" s="24"/>
      <c r="F198" s="24">
        <v>5</v>
      </c>
      <c r="G198" s="24"/>
      <c r="H198" s="24"/>
      <c r="I198" s="24"/>
      <c r="J198" s="352" t="s">
        <v>560</v>
      </c>
      <c r="K198" s="31">
        <v>3811</v>
      </c>
      <c r="L198" s="31" t="s">
        <v>134</v>
      </c>
      <c r="M198" s="31"/>
      <c r="N198" s="34">
        <v>1000</v>
      </c>
      <c r="O198" s="34">
        <v>1000</v>
      </c>
      <c r="P198" s="34">
        <v>1000</v>
      </c>
      <c r="Q198" s="34">
        <v>0</v>
      </c>
      <c r="R198" s="388">
        <v>1000</v>
      </c>
      <c r="S198" s="34">
        <v>1000</v>
      </c>
      <c r="T198" s="34">
        <v>1000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2.75">
      <c r="A199" s="24" t="s">
        <v>281</v>
      </c>
      <c r="B199" s="24">
        <v>1</v>
      </c>
      <c r="C199" s="24"/>
      <c r="D199" s="24">
        <v>3</v>
      </c>
      <c r="E199" s="24"/>
      <c r="F199" s="24">
        <v>5</v>
      </c>
      <c r="G199" s="24"/>
      <c r="H199" s="24"/>
      <c r="I199" s="24"/>
      <c r="J199" s="352" t="s">
        <v>560</v>
      </c>
      <c r="K199" s="31">
        <v>3811</v>
      </c>
      <c r="L199" s="31" t="s">
        <v>547</v>
      </c>
      <c r="M199" s="31"/>
      <c r="N199" s="34">
        <v>0</v>
      </c>
      <c r="O199" s="34">
        <v>0</v>
      </c>
      <c r="P199" s="34">
        <v>1000</v>
      </c>
      <c r="Q199" s="34">
        <v>0</v>
      </c>
      <c r="R199" s="388">
        <v>0</v>
      </c>
      <c r="S199" s="34">
        <v>0</v>
      </c>
      <c r="T199" s="34">
        <v>0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2.75">
      <c r="A200" s="24" t="s">
        <v>281</v>
      </c>
      <c r="B200" s="24">
        <v>1</v>
      </c>
      <c r="C200" s="24"/>
      <c r="D200" s="24">
        <v>3</v>
      </c>
      <c r="E200" s="24"/>
      <c r="F200" s="24">
        <v>5</v>
      </c>
      <c r="G200" s="24"/>
      <c r="H200" s="24"/>
      <c r="I200" s="24"/>
      <c r="J200" s="352" t="s">
        <v>560</v>
      </c>
      <c r="K200" s="31">
        <v>3811</v>
      </c>
      <c r="L200" s="31" t="s">
        <v>249</v>
      </c>
      <c r="M200" s="31"/>
      <c r="N200" s="34">
        <v>5000</v>
      </c>
      <c r="O200" s="34">
        <v>5000</v>
      </c>
      <c r="P200" s="34">
        <v>5000</v>
      </c>
      <c r="Q200" s="34">
        <v>10000</v>
      </c>
      <c r="R200" s="388">
        <v>5000</v>
      </c>
      <c r="S200" s="34">
        <v>5000</v>
      </c>
      <c r="T200" s="34">
        <v>5000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2.75">
      <c r="A201" s="24" t="s">
        <v>281</v>
      </c>
      <c r="B201" s="24">
        <v>1</v>
      </c>
      <c r="C201" s="24"/>
      <c r="D201" s="24">
        <v>3</v>
      </c>
      <c r="E201" s="24"/>
      <c r="F201" s="24">
        <v>5</v>
      </c>
      <c r="G201" s="24"/>
      <c r="H201" s="24"/>
      <c r="I201" s="24"/>
      <c r="J201" s="352" t="s">
        <v>560</v>
      </c>
      <c r="K201" s="31">
        <v>3811</v>
      </c>
      <c r="L201" s="31" t="s">
        <v>544</v>
      </c>
      <c r="M201" s="31"/>
      <c r="N201" s="34">
        <v>0</v>
      </c>
      <c r="O201" s="34">
        <v>5000</v>
      </c>
      <c r="P201" s="34">
        <v>5000</v>
      </c>
      <c r="Q201" s="34">
        <v>10000</v>
      </c>
      <c r="R201" s="388">
        <v>5000</v>
      </c>
      <c r="S201" s="34">
        <v>5000</v>
      </c>
      <c r="T201" s="34">
        <v>500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2.75">
      <c r="A202" s="24" t="s">
        <v>281</v>
      </c>
      <c r="B202" s="24">
        <v>1</v>
      </c>
      <c r="C202" s="24"/>
      <c r="D202" s="24">
        <v>3</v>
      </c>
      <c r="E202" s="24"/>
      <c r="F202" s="24">
        <v>5</v>
      </c>
      <c r="G202" s="24"/>
      <c r="H202" s="24"/>
      <c r="I202" s="24"/>
      <c r="J202" s="352" t="s">
        <v>560</v>
      </c>
      <c r="K202" s="31">
        <v>51</v>
      </c>
      <c r="L202" s="31" t="s">
        <v>562</v>
      </c>
      <c r="M202" s="31"/>
      <c r="N202" s="34">
        <f>N203</f>
        <v>20000</v>
      </c>
      <c r="O202" s="34">
        <f>O203</f>
        <v>0</v>
      </c>
      <c r="P202" s="34">
        <f aca="true" t="shared" si="61" ref="P202:T203">P203</f>
        <v>0</v>
      </c>
      <c r="Q202" s="34">
        <f t="shared" si="61"/>
        <v>0</v>
      </c>
      <c r="R202" s="388">
        <f t="shared" si="61"/>
        <v>0</v>
      </c>
      <c r="S202" s="34">
        <f t="shared" si="61"/>
        <v>0</v>
      </c>
      <c r="T202" s="34">
        <f t="shared" si="61"/>
        <v>0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2.75">
      <c r="A203" s="24" t="s">
        <v>281</v>
      </c>
      <c r="B203" s="24">
        <v>1</v>
      </c>
      <c r="C203" s="24"/>
      <c r="D203" s="24">
        <v>3</v>
      </c>
      <c r="E203" s="24"/>
      <c r="F203" s="24">
        <v>5</v>
      </c>
      <c r="G203" s="24"/>
      <c r="H203" s="24"/>
      <c r="I203" s="24"/>
      <c r="J203" s="352" t="s">
        <v>560</v>
      </c>
      <c r="K203" s="28">
        <v>514</v>
      </c>
      <c r="L203" s="28" t="s">
        <v>194</v>
      </c>
      <c r="M203" s="28"/>
      <c r="N203" s="56">
        <f>N204</f>
        <v>20000</v>
      </c>
      <c r="O203" s="56">
        <f>O204</f>
        <v>0</v>
      </c>
      <c r="P203" s="56">
        <f t="shared" si="61"/>
        <v>0</v>
      </c>
      <c r="Q203" s="56">
        <f t="shared" si="61"/>
        <v>0</v>
      </c>
      <c r="R203" s="388">
        <f t="shared" si="61"/>
        <v>0</v>
      </c>
      <c r="S203" s="56">
        <f t="shared" si="61"/>
        <v>0</v>
      </c>
      <c r="T203" s="56">
        <f t="shared" si="61"/>
        <v>0</v>
      </c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3.5" thickBot="1">
      <c r="A204" s="24" t="s">
        <v>281</v>
      </c>
      <c r="B204" s="24">
        <v>1</v>
      </c>
      <c r="C204" s="24"/>
      <c r="D204" s="24">
        <v>3</v>
      </c>
      <c r="E204" s="24"/>
      <c r="F204" s="24">
        <v>5</v>
      </c>
      <c r="G204" s="24"/>
      <c r="H204" s="24"/>
      <c r="I204" s="24"/>
      <c r="J204" s="352" t="s">
        <v>560</v>
      </c>
      <c r="K204" s="102">
        <v>5141</v>
      </c>
      <c r="L204" s="102" t="s">
        <v>195</v>
      </c>
      <c r="M204" s="102"/>
      <c r="N204" s="103">
        <v>20000</v>
      </c>
      <c r="O204" s="103">
        <v>0</v>
      </c>
      <c r="P204" s="103">
        <v>0</v>
      </c>
      <c r="Q204" s="103">
        <v>0</v>
      </c>
      <c r="R204" s="407">
        <v>0</v>
      </c>
      <c r="S204" s="103">
        <v>0</v>
      </c>
      <c r="T204" s="103">
        <v>0</v>
      </c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2.75">
      <c r="A205" s="60"/>
      <c r="B205" s="60"/>
      <c r="C205" s="16"/>
      <c r="D205" s="60"/>
      <c r="E205" s="60"/>
      <c r="F205" s="16"/>
      <c r="G205" s="16"/>
      <c r="H205" s="16"/>
      <c r="I205" s="16"/>
      <c r="J205" s="16"/>
      <c r="K205" s="104"/>
      <c r="L205" s="104" t="s">
        <v>127</v>
      </c>
      <c r="M205" s="104"/>
      <c r="N205" s="105">
        <f aca="true" t="shared" si="62" ref="N205:T205">N132</f>
        <v>1202466</v>
      </c>
      <c r="O205" s="105">
        <f t="shared" si="62"/>
        <v>1511000</v>
      </c>
      <c r="P205" s="105">
        <f t="shared" si="62"/>
        <v>1174700</v>
      </c>
      <c r="Q205" s="105">
        <f t="shared" si="62"/>
        <v>1367700</v>
      </c>
      <c r="R205" s="408">
        <f t="shared" si="62"/>
        <v>1219000</v>
      </c>
      <c r="S205" s="105">
        <f t="shared" si="62"/>
        <v>923000</v>
      </c>
      <c r="T205" s="105">
        <f t="shared" si="62"/>
        <v>909000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2.75">
      <c r="A206" s="24"/>
      <c r="B206" s="24"/>
      <c r="C206" s="5"/>
      <c r="D206" s="24"/>
      <c r="E206" s="24"/>
      <c r="F206" s="5"/>
      <c r="G206" s="5"/>
      <c r="H206" s="5"/>
      <c r="I206" s="5"/>
      <c r="J206" s="5"/>
      <c r="K206" s="52"/>
      <c r="L206" s="52"/>
      <c r="M206" s="52"/>
      <c r="N206" s="53"/>
      <c r="O206" s="53"/>
      <c r="P206" s="53"/>
      <c r="Q206" s="53"/>
      <c r="R206" s="393"/>
      <c r="S206" s="53"/>
      <c r="T206" s="53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72" t="s">
        <v>289</v>
      </c>
      <c r="L207" s="515" t="s">
        <v>294</v>
      </c>
      <c r="M207" s="516"/>
      <c r="N207" s="73"/>
      <c r="O207" s="73"/>
      <c r="P207" s="73"/>
      <c r="Q207" s="73"/>
      <c r="R207" s="397"/>
      <c r="S207" s="73"/>
      <c r="T207" s="73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2.75">
      <c r="A208" s="25" t="s">
        <v>284</v>
      </c>
      <c r="B208" s="13"/>
      <c r="C208" s="13"/>
      <c r="D208" s="13"/>
      <c r="E208" s="13"/>
      <c r="F208" s="13"/>
      <c r="G208" s="13"/>
      <c r="H208" s="13"/>
      <c r="I208" s="13"/>
      <c r="J208" s="13">
        <v>112</v>
      </c>
      <c r="K208" s="70" t="s">
        <v>290</v>
      </c>
      <c r="L208" s="70" t="s">
        <v>285</v>
      </c>
      <c r="M208" s="70"/>
      <c r="N208" s="26"/>
      <c r="O208" s="26"/>
      <c r="P208" s="26"/>
      <c r="Q208" s="26"/>
      <c r="R208" s="394"/>
      <c r="S208" s="26"/>
      <c r="T208" s="2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2.75">
      <c r="A209" s="107" t="s">
        <v>286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108">
        <v>3</v>
      </c>
      <c r="L209" s="108" t="s">
        <v>3</v>
      </c>
      <c r="M209" s="108"/>
      <c r="N209" s="99">
        <f aca="true" t="shared" si="63" ref="N209:O211">N210</f>
        <v>15935</v>
      </c>
      <c r="O209" s="99">
        <f t="shared" si="63"/>
        <v>15000</v>
      </c>
      <c r="P209" s="99">
        <f aca="true" t="shared" si="64" ref="P209:T211">P210</f>
        <v>60000</v>
      </c>
      <c r="Q209" s="99">
        <f t="shared" si="64"/>
        <v>15000</v>
      </c>
      <c r="R209" s="409">
        <f t="shared" si="64"/>
        <v>40000</v>
      </c>
      <c r="S209" s="99">
        <f t="shared" si="64"/>
        <v>30000</v>
      </c>
      <c r="T209" s="99">
        <f t="shared" si="64"/>
        <v>30000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2.75">
      <c r="A210" s="107" t="s">
        <v>286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109">
        <v>32</v>
      </c>
      <c r="L210" s="110" t="s">
        <v>8</v>
      </c>
      <c r="M210" s="111"/>
      <c r="N210" s="112">
        <f t="shared" si="63"/>
        <v>15935</v>
      </c>
      <c r="O210" s="112">
        <f t="shared" si="63"/>
        <v>15000</v>
      </c>
      <c r="P210" s="112">
        <f t="shared" si="64"/>
        <v>60000</v>
      </c>
      <c r="Q210" s="112">
        <f t="shared" si="64"/>
        <v>15000</v>
      </c>
      <c r="R210" s="409">
        <f t="shared" si="64"/>
        <v>40000</v>
      </c>
      <c r="S210" s="112">
        <f t="shared" si="64"/>
        <v>30000</v>
      </c>
      <c r="T210" s="112">
        <f t="shared" si="64"/>
        <v>30000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2.75">
      <c r="A211" s="107" t="s">
        <v>286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25">
        <v>323</v>
      </c>
      <c r="L211" s="125" t="s">
        <v>10</v>
      </c>
      <c r="M211" s="125"/>
      <c r="N211" s="318">
        <f t="shared" si="63"/>
        <v>15935</v>
      </c>
      <c r="O211" s="318">
        <f t="shared" si="63"/>
        <v>15000</v>
      </c>
      <c r="P211" s="318">
        <f t="shared" si="64"/>
        <v>60000</v>
      </c>
      <c r="Q211" s="318">
        <f t="shared" si="64"/>
        <v>15000</v>
      </c>
      <c r="R211" s="410">
        <f t="shared" si="64"/>
        <v>40000</v>
      </c>
      <c r="S211" s="318">
        <f t="shared" si="64"/>
        <v>30000</v>
      </c>
      <c r="T211" s="318">
        <f t="shared" si="64"/>
        <v>30000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3.5" thickBot="1">
      <c r="A212" s="107" t="s">
        <v>286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9">
        <v>3232</v>
      </c>
      <c r="L212" s="526" t="s">
        <v>236</v>
      </c>
      <c r="M212" s="527"/>
      <c r="N212" s="38">
        <v>15935</v>
      </c>
      <c r="O212" s="112">
        <v>15000</v>
      </c>
      <c r="P212" s="112">
        <v>60000</v>
      </c>
      <c r="Q212" s="38">
        <v>15000</v>
      </c>
      <c r="R212" s="409">
        <v>40000</v>
      </c>
      <c r="S212" s="112">
        <v>30000</v>
      </c>
      <c r="T212" s="112">
        <v>30000</v>
      </c>
      <c r="U212" s="5" t="s">
        <v>618</v>
      </c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04"/>
      <c r="L213" s="104" t="s">
        <v>127</v>
      </c>
      <c r="M213" s="104"/>
      <c r="N213" s="105">
        <f aca="true" t="shared" si="65" ref="N213:T213">N209</f>
        <v>15935</v>
      </c>
      <c r="O213" s="105">
        <f t="shared" si="65"/>
        <v>15000</v>
      </c>
      <c r="P213" s="105">
        <f t="shared" si="65"/>
        <v>60000</v>
      </c>
      <c r="Q213" s="105">
        <f t="shared" si="65"/>
        <v>15000</v>
      </c>
      <c r="R213" s="408">
        <f t="shared" si="65"/>
        <v>40000</v>
      </c>
      <c r="S213" s="105">
        <f t="shared" si="65"/>
        <v>30000</v>
      </c>
      <c r="T213" s="105">
        <f t="shared" si="65"/>
        <v>30000</v>
      </c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17"/>
      <c r="L214" s="117"/>
      <c r="M214" s="117"/>
      <c r="N214" s="118"/>
      <c r="O214" s="118"/>
      <c r="P214" s="119"/>
      <c r="Q214" s="118"/>
      <c r="R214" s="411"/>
      <c r="S214" s="119"/>
      <c r="T214" s="119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2.75">
      <c r="A215" s="25" t="s">
        <v>288</v>
      </c>
      <c r="B215" s="13"/>
      <c r="C215" s="13"/>
      <c r="D215" s="13"/>
      <c r="E215" s="13"/>
      <c r="F215" s="13"/>
      <c r="G215" s="13"/>
      <c r="H215" s="13"/>
      <c r="I215" s="13"/>
      <c r="J215" s="13">
        <v>112</v>
      </c>
      <c r="K215" s="70" t="s">
        <v>28</v>
      </c>
      <c r="L215" s="70" t="s">
        <v>116</v>
      </c>
      <c r="M215" s="70"/>
      <c r="N215" s="26"/>
      <c r="O215" s="26"/>
      <c r="P215" s="26"/>
      <c r="Q215" s="26"/>
      <c r="R215" s="394"/>
      <c r="S215" s="26"/>
      <c r="T215" s="2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2.75">
      <c r="A216" s="107" t="s">
        <v>288</v>
      </c>
      <c r="B216" s="6">
        <v>1</v>
      </c>
      <c r="C216" s="1"/>
      <c r="D216" s="6">
        <v>3</v>
      </c>
      <c r="E216" s="1"/>
      <c r="F216" s="1"/>
      <c r="G216" s="1"/>
      <c r="H216" s="1"/>
      <c r="I216" s="1"/>
      <c r="J216" s="1">
        <v>112</v>
      </c>
      <c r="K216" s="108">
        <v>3</v>
      </c>
      <c r="L216" s="108" t="s">
        <v>3</v>
      </c>
      <c r="M216" s="108"/>
      <c r="N216" s="30">
        <f aca="true" t="shared" si="66" ref="N216:O218">N217</f>
        <v>4823</v>
      </c>
      <c r="O216" s="30">
        <f t="shared" si="66"/>
        <v>10000</v>
      </c>
      <c r="P216" s="30">
        <f aca="true" t="shared" si="67" ref="P216:T218">P217</f>
        <v>5000</v>
      </c>
      <c r="Q216" s="30">
        <f t="shared" si="67"/>
        <v>10000</v>
      </c>
      <c r="R216" s="410">
        <f t="shared" si="67"/>
        <v>5000</v>
      </c>
      <c r="S216" s="30">
        <f t="shared" si="67"/>
        <v>5000</v>
      </c>
      <c r="T216" s="99">
        <f t="shared" si="67"/>
        <v>5000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2.75">
      <c r="A217" s="107" t="s">
        <v>288</v>
      </c>
      <c r="B217" s="6">
        <v>1</v>
      </c>
      <c r="C217" s="1"/>
      <c r="D217" s="6">
        <v>3</v>
      </c>
      <c r="E217" s="1"/>
      <c r="F217" s="1"/>
      <c r="G217" s="1"/>
      <c r="H217" s="1"/>
      <c r="I217" s="1"/>
      <c r="J217" s="1">
        <v>112</v>
      </c>
      <c r="K217" s="109">
        <v>38</v>
      </c>
      <c r="L217" s="110" t="s">
        <v>117</v>
      </c>
      <c r="M217" s="121"/>
      <c r="N217" s="38">
        <f t="shared" si="66"/>
        <v>4823</v>
      </c>
      <c r="O217" s="38">
        <f t="shared" si="66"/>
        <v>10000</v>
      </c>
      <c r="P217" s="38">
        <f t="shared" si="67"/>
        <v>5000</v>
      </c>
      <c r="Q217" s="38">
        <f t="shared" si="67"/>
        <v>10000</v>
      </c>
      <c r="R217" s="410">
        <f t="shared" si="67"/>
        <v>5000</v>
      </c>
      <c r="S217" s="38">
        <f t="shared" si="67"/>
        <v>5000</v>
      </c>
      <c r="T217" s="38">
        <f t="shared" si="67"/>
        <v>5000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2.75">
      <c r="A218" s="107" t="s">
        <v>288</v>
      </c>
      <c r="B218" s="6">
        <v>1</v>
      </c>
      <c r="C218" s="1"/>
      <c r="D218" s="6">
        <v>3</v>
      </c>
      <c r="E218" s="1"/>
      <c r="F218" s="1"/>
      <c r="G218" s="1"/>
      <c r="H218" s="1"/>
      <c r="I218" s="1"/>
      <c r="J218" s="1">
        <v>112</v>
      </c>
      <c r="K218" s="125">
        <v>383</v>
      </c>
      <c r="L218" s="534" t="s">
        <v>287</v>
      </c>
      <c r="M218" s="539"/>
      <c r="N218" s="318">
        <f t="shared" si="66"/>
        <v>4823</v>
      </c>
      <c r="O218" s="318">
        <f t="shared" si="66"/>
        <v>10000</v>
      </c>
      <c r="P218" s="318">
        <f t="shared" si="67"/>
        <v>5000</v>
      </c>
      <c r="Q218" s="318">
        <f t="shared" si="67"/>
        <v>10000</v>
      </c>
      <c r="R218" s="410">
        <f t="shared" si="67"/>
        <v>5000</v>
      </c>
      <c r="S218" s="318">
        <f t="shared" si="67"/>
        <v>5000</v>
      </c>
      <c r="T218" s="318">
        <f t="shared" si="67"/>
        <v>5000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3.5" thickBot="1">
      <c r="A219" s="107" t="s">
        <v>288</v>
      </c>
      <c r="B219" s="6">
        <v>1</v>
      </c>
      <c r="C219" s="1"/>
      <c r="D219" s="6">
        <v>3</v>
      </c>
      <c r="E219" s="1"/>
      <c r="F219" s="1"/>
      <c r="G219" s="1"/>
      <c r="H219" s="1"/>
      <c r="I219" s="1"/>
      <c r="J219" s="1">
        <v>112</v>
      </c>
      <c r="K219" s="109">
        <v>3831</v>
      </c>
      <c r="L219" s="109" t="s">
        <v>116</v>
      </c>
      <c r="M219" s="109"/>
      <c r="N219" s="38">
        <v>4823</v>
      </c>
      <c r="O219" s="112">
        <v>10000</v>
      </c>
      <c r="P219" s="112">
        <v>5000</v>
      </c>
      <c r="Q219" s="38">
        <v>10000</v>
      </c>
      <c r="R219" s="409">
        <v>5000</v>
      </c>
      <c r="S219" s="112">
        <v>5000</v>
      </c>
      <c r="T219" s="112">
        <v>5000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04"/>
      <c r="L220" s="104" t="s">
        <v>127</v>
      </c>
      <c r="M220" s="104"/>
      <c r="N220" s="105">
        <f aca="true" t="shared" si="68" ref="N220:T220">N216</f>
        <v>4823</v>
      </c>
      <c r="O220" s="105">
        <f t="shared" si="68"/>
        <v>10000</v>
      </c>
      <c r="P220" s="105">
        <f t="shared" si="68"/>
        <v>5000</v>
      </c>
      <c r="Q220" s="105">
        <f t="shared" si="68"/>
        <v>10000</v>
      </c>
      <c r="R220" s="408">
        <f t="shared" si="68"/>
        <v>5000</v>
      </c>
      <c r="S220" s="105">
        <f t="shared" si="68"/>
        <v>5000</v>
      </c>
      <c r="T220" s="105">
        <f t="shared" si="68"/>
        <v>5000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85"/>
      <c r="L221" s="5"/>
      <c r="M221" s="5"/>
      <c r="N221" s="122"/>
      <c r="O221" s="122"/>
      <c r="P221" s="122"/>
      <c r="Q221" s="122"/>
      <c r="R221" s="412"/>
      <c r="S221" s="122"/>
      <c r="T221" s="122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70" t="s">
        <v>291</v>
      </c>
      <c r="L222" s="70" t="s">
        <v>545</v>
      </c>
      <c r="M222" s="70"/>
      <c r="N222" s="26"/>
      <c r="O222" s="26"/>
      <c r="P222" s="26"/>
      <c r="Q222" s="26"/>
      <c r="R222" s="394"/>
      <c r="S222" s="26"/>
      <c r="T222" s="2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2.75">
      <c r="A223" s="25" t="s">
        <v>292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70" t="s">
        <v>355</v>
      </c>
      <c r="L223" s="13"/>
      <c r="M223" s="13"/>
      <c r="N223" s="26"/>
      <c r="O223" s="26"/>
      <c r="P223" s="26"/>
      <c r="Q223" s="26"/>
      <c r="R223" s="394"/>
      <c r="S223" s="26"/>
      <c r="T223" s="2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2.75">
      <c r="A224" s="24" t="s">
        <v>293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108">
        <v>4</v>
      </c>
      <c r="L224" s="108" t="s">
        <v>4</v>
      </c>
      <c r="M224" s="108"/>
      <c r="N224" s="30">
        <f aca="true" t="shared" si="69" ref="N224:T224">N225</f>
        <v>83057</v>
      </c>
      <c r="O224" s="30">
        <f t="shared" si="69"/>
        <v>90000</v>
      </c>
      <c r="P224" s="30">
        <f t="shared" si="69"/>
        <v>51000</v>
      </c>
      <c r="Q224" s="30">
        <f t="shared" si="69"/>
        <v>25000</v>
      </c>
      <c r="R224" s="409">
        <f t="shared" si="69"/>
        <v>55000</v>
      </c>
      <c r="S224" s="99">
        <f t="shared" si="69"/>
        <v>30000</v>
      </c>
      <c r="T224" s="99">
        <f t="shared" si="69"/>
        <v>21000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2.75">
      <c r="A225" s="24" t="s">
        <v>293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109">
        <v>42</v>
      </c>
      <c r="L225" s="109" t="s">
        <v>53</v>
      </c>
      <c r="M225" s="109"/>
      <c r="N225" s="112">
        <f aca="true" t="shared" si="70" ref="N225:T225">N226+N228+N232</f>
        <v>83057</v>
      </c>
      <c r="O225" s="112">
        <f t="shared" si="70"/>
        <v>90000</v>
      </c>
      <c r="P225" s="112">
        <f t="shared" si="70"/>
        <v>51000</v>
      </c>
      <c r="Q225" s="38">
        <f t="shared" si="70"/>
        <v>25000</v>
      </c>
      <c r="R225" s="409">
        <f t="shared" si="70"/>
        <v>55000</v>
      </c>
      <c r="S225" s="112">
        <f t="shared" si="70"/>
        <v>30000</v>
      </c>
      <c r="T225" s="112">
        <f t="shared" si="70"/>
        <v>21000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2.75">
      <c r="A226" s="24" t="s">
        <v>293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25">
        <v>421</v>
      </c>
      <c r="L226" s="534" t="s">
        <v>16</v>
      </c>
      <c r="M226" s="539"/>
      <c r="N226" s="315">
        <f aca="true" t="shared" si="71" ref="N226:T226">N227</f>
        <v>51878</v>
      </c>
      <c r="O226" s="315">
        <f t="shared" si="71"/>
        <v>40000</v>
      </c>
      <c r="P226" s="315">
        <f t="shared" si="71"/>
        <v>18000</v>
      </c>
      <c r="Q226" s="318">
        <f t="shared" si="71"/>
        <v>0</v>
      </c>
      <c r="R226" s="409">
        <f t="shared" si="71"/>
        <v>10000</v>
      </c>
      <c r="S226" s="315">
        <f t="shared" si="71"/>
        <v>10000</v>
      </c>
      <c r="T226" s="315">
        <f t="shared" si="71"/>
        <v>10000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2.75">
      <c r="A227" s="24" t="s">
        <v>293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9">
        <v>4214</v>
      </c>
      <c r="L227" s="526" t="s">
        <v>297</v>
      </c>
      <c r="M227" s="527"/>
      <c r="N227" s="112">
        <v>51878</v>
      </c>
      <c r="O227" s="112">
        <v>40000</v>
      </c>
      <c r="P227" s="112">
        <v>18000</v>
      </c>
      <c r="Q227" s="38">
        <v>0</v>
      </c>
      <c r="R227" s="409">
        <v>10000</v>
      </c>
      <c r="S227" s="112">
        <v>10000</v>
      </c>
      <c r="T227" s="112">
        <v>10000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2.75">
      <c r="A228" s="24" t="s">
        <v>293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25">
        <v>422</v>
      </c>
      <c r="L228" s="534" t="s">
        <v>295</v>
      </c>
      <c r="M228" s="539"/>
      <c r="N228" s="315">
        <f aca="true" t="shared" si="72" ref="N228:T228">N229+N230+N231</f>
        <v>17304</v>
      </c>
      <c r="O228" s="315">
        <f t="shared" si="72"/>
        <v>35000</v>
      </c>
      <c r="P228" s="315">
        <f t="shared" si="72"/>
        <v>30000</v>
      </c>
      <c r="Q228" s="318">
        <f t="shared" si="72"/>
        <v>20000</v>
      </c>
      <c r="R228" s="409">
        <f t="shared" si="72"/>
        <v>35000</v>
      </c>
      <c r="S228" s="315">
        <f t="shared" si="72"/>
        <v>15000</v>
      </c>
      <c r="T228" s="315">
        <f t="shared" si="72"/>
        <v>6000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2.75">
      <c r="A229" s="24" t="s">
        <v>293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9">
        <v>4221</v>
      </c>
      <c r="L229" s="526" t="s">
        <v>100</v>
      </c>
      <c r="M229" s="527"/>
      <c r="N229" s="112">
        <v>0</v>
      </c>
      <c r="O229" s="112">
        <v>15000</v>
      </c>
      <c r="P229" s="112">
        <v>0</v>
      </c>
      <c r="Q229" s="38">
        <v>10000</v>
      </c>
      <c r="R229" s="409">
        <v>20000</v>
      </c>
      <c r="S229" s="112">
        <v>5000</v>
      </c>
      <c r="T229" s="112">
        <v>5000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2.75">
      <c r="A230" s="24" t="s">
        <v>293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47">
        <v>4221</v>
      </c>
      <c r="L230" s="115" t="s">
        <v>99</v>
      </c>
      <c r="M230" s="116"/>
      <c r="N230" s="112">
        <v>12929</v>
      </c>
      <c r="O230" s="112">
        <v>20000</v>
      </c>
      <c r="P230" s="112">
        <v>30000</v>
      </c>
      <c r="Q230" s="38">
        <v>10000</v>
      </c>
      <c r="R230" s="409">
        <v>15000</v>
      </c>
      <c r="S230" s="112">
        <v>10000</v>
      </c>
      <c r="T230" s="112">
        <v>1000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2.75">
      <c r="A231" s="24" t="s">
        <v>293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47">
        <v>4227</v>
      </c>
      <c r="L231" s="115" t="s">
        <v>534</v>
      </c>
      <c r="M231" s="116"/>
      <c r="N231" s="112">
        <v>4375</v>
      </c>
      <c r="O231" s="112">
        <v>0</v>
      </c>
      <c r="P231" s="112">
        <v>0</v>
      </c>
      <c r="Q231" s="38">
        <v>0</v>
      </c>
      <c r="R231" s="409">
        <v>0</v>
      </c>
      <c r="S231" s="112">
        <v>0</v>
      </c>
      <c r="T231" s="112">
        <v>0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2.75">
      <c r="A232" s="24" t="s">
        <v>293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319">
        <v>426</v>
      </c>
      <c r="L232" s="534" t="s">
        <v>33</v>
      </c>
      <c r="M232" s="539"/>
      <c r="N232" s="315">
        <f aca="true" t="shared" si="73" ref="N232:T232">N233+N234</f>
        <v>13875</v>
      </c>
      <c r="O232" s="315">
        <f t="shared" si="73"/>
        <v>15000</v>
      </c>
      <c r="P232" s="315">
        <f t="shared" si="73"/>
        <v>3000</v>
      </c>
      <c r="Q232" s="318">
        <f t="shared" si="73"/>
        <v>5000</v>
      </c>
      <c r="R232" s="409">
        <f t="shared" si="73"/>
        <v>10000</v>
      </c>
      <c r="S232" s="315">
        <f t="shared" si="73"/>
        <v>5000</v>
      </c>
      <c r="T232" s="315">
        <f t="shared" si="73"/>
        <v>5000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3.5" thickBot="1">
      <c r="A233" s="24" t="s">
        <v>293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47">
        <v>4262</v>
      </c>
      <c r="L233" s="526" t="s">
        <v>296</v>
      </c>
      <c r="M233" s="540"/>
      <c r="N233" s="112">
        <v>13875</v>
      </c>
      <c r="O233" s="112">
        <v>15000</v>
      </c>
      <c r="P233" s="112">
        <v>3000</v>
      </c>
      <c r="Q233" s="38">
        <v>5000</v>
      </c>
      <c r="R233" s="409">
        <v>10000</v>
      </c>
      <c r="S233" s="112">
        <v>5000</v>
      </c>
      <c r="T233" s="112">
        <v>5000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3.5" hidden="1" thickBot="1">
      <c r="A234" s="24" t="s">
        <v>293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47">
        <v>4264</v>
      </c>
      <c r="L234" s="526" t="s">
        <v>101</v>
      </c>
      <c r="M234" s="540"/>
      <c r="N234" s="112">
        <v>0</v>
      </c>
      <c r="O234" s="112">
        <v>0</v>
      </c>
      <c r="P234" s="112">
        <v>0</v>
      </c>
      <c r="Q234" s="38">
        <v>0</v>
      </c>
      <c r="R234" s="409">
        <v>0</v>
      </c>
      <c r="S234" s="112">
        <v>0</v>
      </c>
      <c r="T234" s="112">
        <v>0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04"/>
      <c r="L235" s="104" t="s">
        <v>127</v>
      </c>
      <c r="M235" s="104"/>
      <c r="N235" s="105">
        <f aca="true" t="shared" si="74" ref="N235:T235">N224</f>
        <v>83057</v>
      </c>
      <c r="O235" s="105">
        <f t="shared" si="74"/>
        <v>90000</v>
      </c>
      <c r="P235" s="105">
        <f t="shared" si="74"/>
        <v>51000</v>
      </c>
      <c r="Q235" s="105">
        <f t="shared" si="74"/>
        <v>25000</v>
      </c>
      <c r="R235" s="408">
        <f t="shared" si="74"/>
        <v>55000</v>
      </c>
      <c r="S235" s="105">
        <f t="shared" si="74"/>
        <v>30000</v>
      </c>
      <c r="T235" s="105">
        <f t="shared" si="74"/>
        <v>21000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3"/>
      <c r="L236" s="123"/>
      <c r="M236" s="123"/>
      <c r="N236" s="119"/>
      <c r="O236" s="119"/>
      <c r="P236" s="119"/>
      <c r="Q236" s="119"/>
      <c r="R236" s="413"/>
      <c r="S236" s="119"/>
      <c r="T236" s="119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70" t="s">
        <v>299</v>
      </c>
      <c r="L237" s="537" t="s">
        <v>298</v>
      </c>
      <c r="M237" s="537"/>
      <c r="N237" s="26"/>
      <c r="O237" s="26"/>
      <c r="P237" s="26"/>
      <c r="Q237" s="26"/>
      <c r="R237" s="394"/>
      <c r="S237" s="26"/>
      <c r="T237" s="2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2.75">
      <c r="A238" s="25" t="s">
        <v>300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70" t="s">
        <v>28</v>
      </c>
      <c r="L238" s="25" t="s">
        <v>144</v>
      </c>
      <c r="M238" s="70"/>
      <c r="N238" s="26"/>
      <c r="O238" s="26"/>
      <c r="P238" s="26"/>
      <c r="Q238" s="26"/>
      <c r="R238" s="394"/>
      <c r="S238" s="59"/>
      <c r="T238" s="59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2.75">
      <c r="A239" s="24" t="s">
        <v>301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24" t="s">
        <v>409</v>
      </c>
      <c r="K239" s="125">
        <v>3</v>
      </c>
      <c r="L239" s="125" t="s">
        <v>3</v>
      </c>
      <c r="M239" s="125"/>
      <c r="N239" s="30">
        <f aca="true" t="shared" si="75" ref="N239:T239">N240+N243+N246</f>
        <v>10000</v>
      </c>
      <c r="O239" s="30">
        <f t="shared" si="75"/>
        <v>35000</v>
      </c>
      <c r="P239" s="30">
        <f t="shared" si="75"/>
        <v>30000</v>
      </c>
      <c r="Q239" s="30">
        <f t="shared" si="75"/>
        <v>100000</v>
      </c>
      <c r="R239" s="410">
        <f t="shared" si="75"/>
        <v>80000</v>
      </c>
      <c r="S239" s="30">
        <f t="shared" si="75"/>
        <v>30000</v>
      </c>
      <c r="T239" s="30">
        <f t="shared" si="75"/>
        <v>21000</v>
      </c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2.75" hidden="1">
      <c r="A240" s="24" t="s">
        <v>301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24" t="s">
        <v>409</v>
      </c>
      <c r="K240" s="126">
        <v>35</v>
      </c>
      <c r="L240" s="526" t="s">
        <v>13</v>
      </c>
      <c r="M240" s="540"/>
      <c r="N240" s="30">
        <f>N241</f>
        <v>0</v>
      </c>
      <c r="O240" s="30">
        <f>O241</f>
        <v>0</v>
      </c>
      <c r="P240" s="30">
        <f aca="true" t="shared" si="76" ref="P240:T241">P241</f>
        <v>0</v>
      </c>
      <c r="Q240" s="30">
        <f t="shared" si="76"/>
        <v>0</v>
      </c>
      <c r="R240" s="410">
        <f t="shared" si="76"/>
        <v>0</v>
      </c>
      <c r="S240" s="30">
        <f t="shared" si="76"/>
        <v>0</v>
      </c>
      <c r="T240" s="30">
        <f t="shared" si="76"/>
        <v>0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2.75" hidden="1">
      <c r="A241" s="24" t="s">
        <v>301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124" t="s">
        <v>409</v>
      </c>
      <c r="K241" s="125">
        <v>352</v>
      </c>
      <c r="L241" s="534" t="s">
        <v>302</v>
      </c>
      <c r="M241" s="539"/>
      <c r="N241" s="318">
        <f>N242</f>
        <v>0</v>
      </c>
      <c r="O241" s="318">
        <f>O242</f>
        <v>0</v>
      </c>
      <c r="P241" s="318">
        <f t="shared" si="76"/>
        <v>0</v>
      </c>
      <c r="Q241" s="318">
        <f t="shared" si="76"/>
        <v>0</v>
      </c>
      <c r="R241" s="410">
        <f t="shared" si="76"/>
        <v>0</v>
      </c>
      <c r="S241" s="318">
        <f t="shared" si="76"/>
        <v>0</v>
      </c>
      <c r="T241" s="318">
        <f t="shared" si="76"/>
        <v>0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2.75" hidden="1">
      <c r="A242" s="24" t="s">
        <v>301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24" t="s">
        <v>409</v>
      </c>
      <c r="K242" s="126">
        <v>3523</v>
      </c>
      <c r="L242" s="526" t="s">
        <v>303</v>
      </c>
      <c r="M242" s="540"/>
      <c r="N242" s="216">
        <v>0</v>
      </c>
      <c r="O242" s="216">
        <v>0</v>
      </c>
      <c r="P242" s="216">
        <v>0</v>
      </c>
      <c r="Q242" s="216">
        <v>0</v>
      </c>
      <c r="R242" s="410">
        <v>0</v>
      </c>
      <c r="S242" s="216">
        <v>0</v>
      </c>
      <c r="T242" s="216">
        <v>0</v>
      </c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2.75">
      <c r="A243" s="24" t="s">
        <v>301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24" t="s">
        <v>409</v>
      </c>
      <c r="K243" s="126">
        <v>37</v>
      </c>
      <c r="L243" s="115" t="s">
        <v>535</v>
      </c>
      <c r="M243" s="230"/>
      <c r="N243" s="216">
        <f>N244</f>
        <v>0</v>
      </c>
      <c r="O243" s="216">
        <f>O244</f>
        <v>25000</v>
      </c>
      <c r="P243" s="216">
        <f aca="true" t="shared" si="77" ref="P243:T244">P244</f>
        <v>20000</v>
      </c>
      <c r="Q243" s="216">
        <f t="shared" si="77"/>
        <v>20000</v>
      </c>
      <c r="R243" s="410">
        <f t="shared" si="77"/>
        <v>10000</v>
      </c>
      <c r="S243" s="216">
        <f t="shared" si="77"/>
        <v>10000</v>
      </c>
      <c r="T243" s="216">
        <f t="shared" si="77"/>
        <v>1000</v>
      </c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2.75">
      <c r="A244" s="24" t="s">
        <v>301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24" t="s">
        <v>409</v>
      </c>
      <c r="K244" s="125">
        <v>372</v>
      </c>
      <c r="L244" s="308" t="s">
        <v>553</v>
      </c>
      <c r="M244" s="309"/>
      <c r="N244" s="318">
        <f>N245</f>
        <v>0</v>
      </c>
      <c r="O244" s="318">
        <f>O245</f>
        <v>25000</v>
      </c>
      <c r="P244" s="318">
        <f t="shared" si="77"/>
        <v>20000</v>
      </c>
      <c r="Q244" s="318">
        <f t="shared" si="77"/>
        <v>20000</v>
      </c>
      <c r="R244" s="410">
        <f t="shared" si="77"/>
        <v>10000</v>
      </c>
      <c r="S244" s="318">
        <f t="shared" si="77"/>
        <v>10000</v>
      </c>
      <c r="T244" s="318">
        <f t="shared" si="77"/>
        <v>1000</v>
      </c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2.75">
      <c r="A245" s="24" t="s">
        <v>301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24" t="s">
        <v>409</v>
      </c>
      <c r="K245" s="126">
        <v>3721</v>
      </c>
      <c r="L245" s="115" t="s">
        <v>628</v>
      </c>
      <c r="M245" s="230"/>
      <c r="N245" s="216">
        <v>0</v>
      </c>
      <c r="O245" s="216">
        <v>25000</v>
      </c>
      <c r="P245" s="216">
        <v>20000</v>
      </c>
      <c r="Q245" s="216">
        <v>20000</v>
      </c>
      <c r="R245" s="410">
        <v>10000</v>
      </c>
      <c r="S245" s="216">
        <v>10000</v>
      </c>
      <c r="T245" s="216">
        <v>1000</v>
      </c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2.75">
      <c r="A246" s="24" t="s">
        <v>301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24" t="s">
        <v>409</v>
      </c>
      <c r="K246" s="126">
        <v>38</v>
      </c>
      <c r="L246" s="115" t="s">
        <v>110</v>
      </c>
      <c r="M246" s="230"/>
      <c r="N246" s="216">
        <f aca="true" t="shared" si="78" ref="N246:T246">N247</f>
        <v>10000</v>
      </c>
      <c r="O246" s="318">
        <f t="shared" si="78"/>
        <v>10000</v>
      </c>
      <c r="P246" s="318">
        <f t="shared" si="78"/>
        <v>10000</v>
      </c>
      <c r="Q246" s="318">
        <f t="shared" si="78"/>
        <v>80000</v>
      </c>
      <c r="R246" s="410">
        <f t="shared" si="78"/>
        <v>70000</v>
      </c>
      <c r="S246" s="318">
        <f t="shared" si="78"/>
        <v>20000</v>
      </c>
      <c r="T246" s="318">
        <f t="shared" si="78"/>
        <v>20000</v>
      </c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2.75">
      <c r="A247" s="24" t="s">
        <v>301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24" t="s">
        <v>409</v>
      </c>
      <c r="K247" s="125">
        <v>381</v>
      </c>
      <c r="L247" s="308" t="s">
        <v>15</v>
      </c>
      <c r="M247" s="309"/>
      <c r="N247" s="318">
        <f>N248+N249</f>
        <v>10000</v>
      </c>
      <c r="O247" s="318">
        <f aca="true" t="shared" si="79" ref="O247:T247">O248+O249</f>
        <v>10000</v>
      </c>
      <c r="P247" s="318">
        <f t="shared" si="79"/>
        <v>10000</v>
      </c>
      <c r="Q247" s="318">
        <f t="shared" si="79"/>
        <v>80000</v>
      </c>
      <c r="R247" s="410">
        <f t="shared" si="79"/>
        <v>70000</v>
      </c>
      <c r="S247" s="318">
        <f t="shared" si="79"/>
        <v>20000</v>
      </c>
      <c r="T247" s="318">
        <f t="shared" si="79"/>
        <v>20000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2.75">
      <c r="A248" s="24" t="s">
        <v>301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24" t="s">
        <v>409</v>
      </c>
      <c r="K248" s="126">
        <v>3811</v>
      </c>
      <c r="L248" s="115" t="s">
        <v>144</v>
      </c>
      <c r="M248" s="230"/>
      <c r="N248" s="216">
        <v>0</v>
      </c>
      <c r="O248" s="216">
        <v>0</v>
      </c>
      <c r="P248" s="216">
        <v>0</v>
      </c>
      <c r="Q248" s="216">
        <v>50000</v>
      </c>
      <c r="R248" s="410">
        <v>60000</v>
      </c>
      <c r="S248" s="216">
        <v>10000</v>
      </c>
      <c r="T248" s="216">
        <v>10000</v>
      </c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2.75">
      <c r="A249" s="24" t="s">
        <v>301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24" t="s">
        <v>409</v>
      </c>
      <c r="K249" s="126">
        <v>3811</v>
      </c>
      <c r="L249" s="115" t="s">
        <v>536</v>
      </c>
      <c r="M249" s="230"/>
      <c r="N249" s="216">
        <v>10000</v>
      </c>
      <c r="O249" s="216">
        <v>10000</v>
      </c>
      <c r="P249" s="216">
        <v>10000</v>
      </c>
      <c r="Q249" s="216">
        <v>30000</v>
      </c>
      <c r="R249" s="410">
        <v>10000</v>
      </c>
      <c r="S249" s="216">
        <v>10000</v>
      </c>
      <c r="T249" s="216">
        <v>10000</v>
      </c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2.75">
      <c r="A250" s="60"/>
      <c r="B250" s="16"/>
      <c r="C250" s="16"/>
      <c r="D250" s="16"/>
      <c r="E250" s="16"/>
      <c r="F250" s="16"/>
      <c r="G250" s="16"/>
      <c r="H250" s="16"/>
      <c r="I250" s="16"/>
      <c r="J250" s="127"/>
      <c r="K250" s="128"/>
      <c r="L250" s="522" t="s">
        <v>228</v>
      </c>
      <c r="M250" s="523"/>
      <c r="N250" s="91">
        <f aca="true" t="shared" si="80" ref="N250:T250">N239</f>
        <v>10000</v>
      </c>
      <c r="O250" s="91">
        <f t="shared" si="80"/>
        <v>35000</v>
      </c>
      <c r="P250" s="91">
        <f t="shared" si="80"/>
        <v>30000</v>
      </c>
      <c r="Q250" s="91">
        <f t="shared" si="80"/>
        <v>100000</v>
      </c>
      <c r="R250" s="398">
        <f t="shared" si="80"/>
        <v>80000</v>
      </c>
      <c r="S250" s="91">
        <f t="shared" si="80"/>
        <v>30000</v>
      </c>
      <c r="T250" s="91">
        <f t="shared" si="80"/>
        <v>21000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2.75">
      <c r="A251" s="24"/>
      <c r="B251" s="1"/>
      <c r="C251" s="129"/>
      <c r="D251" s="129"/>
      <c r="E251" s="129"/>
      <c r="F251" s="129"/>
      <c r="G251" s="129"/>
      <c r="H251" s="129"/>
      <c r="I251" s="129"/>
      <c r="J251" s="130"/>
      <c r="K251" s="129"/>
      <c r="L251" s="129"/>
      <c r="M251" s="129"/>
      <c r="N251" s="131"/>
      <c r="O251" s="132"/>
      <c r="P251" s="132"/>
      <c r="Q251" s="131"/>
      <c r="R251" s="411"/>
      <c r="S251" s="132"/>
      <c r="T251" s="132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2.75">
      <c r="A252" s="25"/>
      <c r="B252" s="13"/>
      <c r="C252" s="133"/>
      <c r="D252" s="133"/>
      <c r="E252" s="133"/>
      <c r="F252" s="133"/>
      <c r="G252" s="84"/>
      <c r="H252" s="133"/>
      <c r="I252" s="133"/>
      <c r="J252" s="134"/>
      <c r="K252" s="72" t="s">
        <v>304</v>
      </c>
      <c r="L252" s="515" t="s">
        <v>309</v>
      </c>
      <c r="M252" s="515"/>
      <c r="N252" s="135"/>
      <c r="O252" s="135"/>
      <c r="P252" s="135"/>
      <c r="Q252" s="135"/>
      <c r="R252" s="397"/>
      <c r="S252" s="135"/>
      <c r="T252" s="13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2.75">
      <c r="A253" s="84" t="s">
        <v>306</v>
      </c>
      <c r="B253" s="133"/>
      <c r="C253" s="133"/>
      <c r="D253" s="133"/>
      <c r="E253" s="133"/>
      <c r="F253" s="133"/>
      <c r="G253" s="133"/>
      <c r="H253" s="133"/>
      <c r="I253" s="133"/>
      <c r="J253" s="134"/>
      <c r="K253" s="72" t="s">
        <v>28</v>
      </c>
      <c r="L253" s="562" t="s">
        <v>305</v>
      </c>
      <c r="M253" s="563"/>
      <c r="N253" s="135"/>
      <c r="O253" s="135"/>
      <c r="P253" s="135"/>
      <c r="Q253" s="135"/>
      <c r="R253" s="397"/>
      <c r="S253" s="135"/>
      <c r="T253" s="135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ht="12.75">
      <c r="A254" s="24" t="s">
        <v>307</v>
      </c>
      <c r="B254" s="1"/>
      <c r="C254" s="1"/>
      <c r="D254" s="1"/>
      <c r="E254" s="1"/>
      <c r="F254" s="1">
        <v>5</v>
      </c>
      <c r="G254" s="1"/>
      <c r="H254" s="1"/>
      <c r="I254" s="1"/>
      <c r="J254" s="124" t="s">
        <v>410</v>
      </c>
      <c r="K254" s="108">
        <v>4</v>
      </c>
      <c r="L254" s="108" t="s">
        <v>4</v>
      </c>
      <c r="M254" s="108"/>
      <c r="N254" s="38">
        <f aca="true" t="shared" si="81" ref="N254:O256">N255</f>
        <v>0</v>
      </c>
      <c r="O254" s="112">
        <f t="shared" si="81"/>
        <v>30000</v>
      </c>
      <c r="P254" s="112">
        <f aca="true" t="shared" si="82" ref="P254:T256">P255</f>
        <v>0</v>
      </c>
      <c r="Q254" s="38">
        <f t="shared" si="82"/>
        <v>100000</v>
      </c>
      <c r="R254" s="410">
        <f t="shared" si="82"/>
        <v>300000</v>
      </c>
      <c r="S254" s="112">
        <f t="shared" si="82"/>
        <v>0</v>
      </c>
      <c r="T254" s="112">
        <f t="shared" si="82"/>
        <v>0</v>
      </c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2.75">
      <c r="A255" s="24" t="s">
        <v>307</v>
      </c>
      <c r="B255" s="1"/>
      <c r="C255" s="1"/>
      <c r="D255" s="1"/>
      <c r="E255" s="1"/>
      <c r="F255" s="1">
        <v>5</v>
      </c>
      <c r="G255" s="1"/>
      <c r="H255" s="1"/>
      <c r="I255" s="1"/>
      <c r="J255" s="124" t="s">
        <v>410</v>
      </c>
      <c r="K255" s="109">
        <v>42</v>
      </c>
      <c r="L255" s="526" t="s">
        <v>31</v>
      </c>
      <c r="M255" s="527"/>
      <c r="N255" s="136">
        <f t="shared" si="81"/>
        <v>0</v>
      </c>
      <c r="O255" s="137">
        <f t="shared" si="81"/>
        <v>30000</v>
      </c>
      <c r="P255" s="137">
        <f t="shared" si="82"/>
        <v>0</v>
      </c>
      <c r="Q255" s="136">
        <f t="shared" si="82"/>
        <v>100000</v>
      </c>
      <c r="R255" s="414">
        <f t="shared" si="82"/>
        <v>300000</v>
      </c>
      <c r="S255" s="137">
        <f t="shared" si="82"/>
        <v>0</v>
      </c>
      <c r="T255" s="137">
        <f t="shared" si="82"/>
        <v>0</v>
      </c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2.75">
      <c r="A256" s="24" t="s">
        <v>307</v>
      </c>
      <c r="B256" s="5"/>
      <c r="C256" s="5"/>
      <c r="D256" s="5"/>
      <c r="E256" s="5"/>
      <c r="F256" s="5">
        <v>5</v>
      </c>
      <c r="G256" s="5"/>
      <c r="H256" s="5"/>
      <c r="I256" s="5"/>
      <c r="J256" s="124" t="s">
        <v>410</v>
      </c>
      <c r="K256" s="320">
        <v>421</v>
      </c>
      <c r="L256" s="532" t="s">
        <v>16</v>
      </c>
      <c r="M256" s="533"/>
      <c r="N256" s="321">
        <f t="shared" si="81"/>
        <v>0</v>
      </c>
      <c r="O256" s="321">
        <f t="shared" si="81"/>
        <v>30000</v>
      </c>
      <c r="P256" s="321">
        <f t="shared" si="82"/>
        <v>0</v>
      </c>
      <c r="Q256" s="321">
        <f t="shared" si="82"/>
        <v>100000</v>
      </c>
      <c r="R256" s="415">
        <f t="shared" si="82"/>
        <v>300000</v>
      </c>
      <c r="S256" s="321">
        <f t="shared" si="82"/>
        <v>0</v>
      </c>
      <c r="T256" s="321">
        <f t="shared" si="82"/>
        <v>0</v>
      </c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2.75">
      <c r="A257" s="24" t="s">
        <v>307</v>
      </c>
      <c r="B257" s="1"/>
      <c r="C257" s="1"/>
      <c r="D257" s="1"/>
      <c r="E257" s="1"/>
      <c r="F257" s="1">
        <v>5</v>
      </c>
      <c r="G257" s="1"/>
      <c r="H257" s="1"/>
      <c r="I257" s="1"/>
      <c r="J257" s="124" t="s">
        <v>410</v>
      </c>
      <c r="K257" s="31">
        <v>4212</v>
      </c>
      <c r="L257" s="541" t="s">
        <v>308</v>
      </c>
      <c r="M257" s="542"/>
      <c r="N257" s="34">
        <v>0</v>
      </c>
      <c r="O257" s="34">
        <v>30000</v>
      </c>
      <c r="P257" s="34">
        <v>0</v>
      </c>
      <c r="Q257" s="34">
        <v>100000</v>
      </c>
      <c r="R257" s="388">
        <v>300000</v>
      </c>
      <c r="S257" s="34">
        <v>0</v>
      </c>
      <c r="T257" s="34">
        <v>0</v>
      </c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2.75">
      <c r="A258" s="60"/>
      <c r="B258" s="16"/>
      <c r="C258" s="16"/>
      <c r="D258" s="16"/>
      <c r="E258" s="16"/>
      <c r="F258" s="16"/>
      <c r="G258" s="16"/>
      <c r="H258" s="16"/>
      <c r="I258" s="16"/>
      <c r="J258" s="127"/>
      <c r="K258" s="75"/>
      <c r="L258" s="522" t="s">
        <v>228</v>
      </c>
      <c r="M258" s="538"/>
      <c r="N258" s="81">
        <f aca="true" t="shared" si="83" ref="N258:T258">N254</f>
        <v>0</v>
      </c>
      <c r="O258" s="81">
        <f t="shared" si="83"/>
        <v>30000</v>
      </c>
      <c r="P258" s="81">
        <f t="shared" si="83"/>
        <v>0</v>
      </c>
      <c r="Q258" s="81">
        <f t="shared" si="83"/>
        <v>100000</v>
      </c>
      <c r="R258" s="398">
        <f t="shared" si="83"/>
        <v>300000</v>
      </c>
      <c r="S258" s="81">
        <f t="shared" si="83"/>
        <v>0</v>
      </c>
      <c r="T258" s="81">
        <f t="shared" si="83"/>
        <v>0</v>
      </c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2.75">
      <c r="A259" s="24"/>
      <c r="B259" s="1"/>
      <c r="C259" s="1"/>
      <c r="D259" s="1"/>
      <c r="E259" s="1"/>
      <c r="F259" s="1"/>
      <c r="G259" s="1"/>
      <c r="H259" s="1"/>
      <c r="I259" s="1"/>
      <c r="J259" s="138"/>
      <c r="K259" s="52"/>
      <c r="L259" s="52"/>
      <c r="M259" s="52"/>
      <c r="N259" s="53"/>
      <c r="O259" s="53"/>
      <c r="P259" s="53"/>
      <c r="Q259" s="53"/>
      <c r="R259" s="393"/>
      <c r="S259" s="53"/>
      <c r="T259" s="53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2.75">
      <c r="A260" s="24"/>
      <c r="B260" s="1"/>
      <c r="C260" s="1"/>
      <c r="D260" s="1"/>
      <c r="E260" s="1"/>
      <c r="F260" s="1"/>
      <c r="G260" s="1"/>
      <c r="H260" s="1"/>
      <c r="I260" s="1"/>
      <c r="J260" s="138"/>
      <c r="K260" s="52"/>
      <c r="L260" s="52"/>
      <c r="M260" s="52"/>
      <c r="N260" s="53"/>
      <c r="O260" s="53"/>
      <c r="P260" s="53"/>
      <c r="Q260" s="53"/>
      <c r="R260" s="393"/>
      <c r="S260" s="53"/>
      <c r="T260" s="53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2.75">
      <c r="A261" s="25" t="s">
        <v>313</v>
      </c>
      <c r="B261" s="13"/>
      <c r="C261" s="13"/>
      <c r="D261" s="13"/>
      <c r="E261" s="13"/>
      <c r="F261" s="13"/>
      <c r="G261" s="13"/>
      <c r="H261" s="13"/>
      <c r="I261" s="13"/>
      <c r="J261" s="139"/>
      <c r="K261" s="72" t="s">
        <v>310</v>
      </c>
      <c r="L261" s="71" t="s">
        <v>311</v>
      </c>
      <c r="M261" s="106"/>
      <c r="N261" s="140"/>
      <c r="O261" s="73"/>
      <c r="P261" s="73"/>
      <c r="Q261" s="73"/>
      <c r="R261" s="397"/>
      <c r="S261" s="73"/>
      <c r="T261" s="73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2.75">
      <c r="A262" s="25"/>
      <c r="B262" s="13"/>
      <c r="C262" s="13"/>
      <c r="D262" s="13"/>
      <c r="E262" s="13"/>
      <c r="F262" s="13"/>
      <c r="G262" s="13"/>
      <c r="H262" s="13"/>
      <c r="I262" s="13"/>
      <c r="J262" s="139"/>
      <c r="K262" s="70" t="s">
        <v>25</v>
      </c>
      <c r="L262" s="13" t="s">
        <v>61</v>
      </c>
      <c r="M262" s="13"/>
      <c r="N262" s="26"/>
      <c r="O262" s="26"/>
      <c r="P262" s="26"/>
      <c r="Q262" s="26"/>
      <c r="R262" s="394"/>
      <c r="S262" s="26"/>
      <c r="T262" s="2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2.75">
      <c r="A263" s="24" t="s">
        <v>255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141">
        <v>133</v>
      </c>
      <c r="K263" s="108">
        <v>4</v>
      </c>
      <c r="L263" s="108" t="s">
        <v>30</v>
      </c>
      <c r="M263" s="108"/>
      <c r="N263" s="30">
        <f aca="true" t="shared" si="84" ref="N263:O265">N264</f>
        <v>81250</v>
      </c>
      <c r="O263" s="30">
        <f t="shared" si="84"/>
        <v>0</v>
      </c>
      <c r="P263" s="99">
        <f aca="true" t="shared" si="85" ref="P263:T265">P264</f>
        <v>25000</v>
      </c>
      <c r="Q263" s="30">
        <f t="shared" si="85"/>
        <v>100000</v>
      </c>
      <c r="R263" s="409">
        <f t="shared" si="85"/>
        <v>0</v>
      </c>
      <c r="S263" s="99">
        <f t="shared" si="85"/>
        <v>0</v>
      </c>
      <c r="T263" s="99">
        <f t="shared" si="85"/>
        <v>0</v>
      </c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2.75">
      <c r="A264" s="24" t="s">
        <v>255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141">
        <v>133</v>
      </c>
      <c r="K264" s="126">
        <v>42</v>
      </c>
      <c r="L264" s="526" t="s">
        <v>31</v>
      </c>
      <c r="M264" s="540"/>
      <c r="N264" s="216">
        <f t="shared" si="84"/>
        <v>81250</v>
      </c>
      <c r="O264" s="216">
        <f t="shared" si="84"/>
        <v>0</v>
      </c>
      <c r="P264" s="327">
        <f t="shared" si="85"/>
        <v>25000</v>
      </c>
      <c r="Q264" s="216">
        <f t="shared" si="85"/>
        <v>100000</v>
      </c>
      <c r="R264" s="409">
        <f t="shared" si="85"/>
        <v>0</v>
      </c>
      <c r="S264" s="327">
        <f t="shared" si="85"/>
        <v>0</v>
      </c>
      <c r="T264" s="327">
        <f t="shared" si="85"/>
        <v>0</v>
      </c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2.75">
      <c r="A265" s="24" t="s">
        <v>255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141">
        <v>133</v>
      </c>
      <c r="K265" s="125">
        <v>426</v>
      </c>
      <c r="L265" s="534" t="s">
        <v>33</v>
      </c>
      <c r="M265" s="539"/>
      <c r="N265" s="318">
        <f t="shared" si="84"/>
        <v>81250</v>
      </c>
      <c r="O265" s="318">
        <f t="shared" si="84"/>
        <v>0</v>
      </c>
      <c r="P265" s="315">
        <f t="shared" si="85"/>
        <v>25000</v>
      </c>
      <c r="Q265" s="318">
        <f t="shared" si="85"/>
        <v>100000</v>
      </c>
      <c r="R265" s="409">
        <f t="shared" si="85"/>
        <v>0</v>
      </c>
      <c r="S265" s="315">
        <f t="shared" si="85"/>
        <v>0</v>
      </c>
      <c r="T265" s="315">
        <f t="shared" si="85"/>
        <v>0</v>
      </c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2.75">
      <c r="A266" s="24" t="s">
        <v>255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42">
        <v>133</v>
      </c>
      <c r="K266" s="126">
        <v>4263</v>
      </c>
      <c r="L266" s="526" t="s">
        <v>312</v>
      </c>
      <c r="M266" s="540"/>
      <c r="N266" s="216">
        <v>81250</v>
      </c>
      <c r="O266" s="216">
        <v>0</v>
      </c>
      <c r="P266" s="327">
        <v>25000</v>
      </c>
      <c r="Q266" s="216">
        <v>100000</v>
      </c>
      <c r="R266" s="409">
        <v>0</v>
      </c>
      <c r="S266" s="327">
        <v>0</v>
      </c>
      <c r="T266" s="327">
        <v>0</v>
      </c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2.75">
      <c r="A267" s="60"/>
      <c r="B267" s="16"/>
      <c r="C267" s="16"/>
      <c r="D267" s="16"/>
      <c r="E267" s="16"/>
      <c r="F267" s="16"/>
      <c r="G267" s="16"/>
      <c r="H267" s="16"/>
      <c r="I267" s="16"/>
      <c r="J267" s="16"/>
      <c r="K267" s="339"/>
      <c r="L267" s="522" t="s">
        <v>228</v>
      </c>
      <c r="M267" s="538"/>
      <c r="N267" s="81">
        <f aca="true" t="shared" si="86" ref="N267:T267">N263</f>
        <v>81250</v>
      </c>
      <c r="O267" s="81">
        <f t="shared" si="86"/>
        <v>0</v>
      </c>
      <c r="P267" s="81">
        <f t="shared" si="86"/>
        <v>25000</v>
      </c>
      <c r="Q267" s="81">
        <f t="shared" si="86"/>
        <v>100000</v>
      </c>
      <c r="R267" s="398">
        <f t="shared" si="86"/>
        <v>0</v>
      </c>
      <c r="S267" s="81">
        <f t="shared" si="86"/>
        <v>0</v>
      </c>
      <c r="T267" s="81">
        <f t="shared" si="86"/>
        <v>0</v>
      </c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52"/>
      <c r="L268" s="52"/>
      <c r="M268" s="52"/>
      <c r="N268" s="53"/>
      <c r="O268" s="53"/>
      <c r="P268" s="53"/>
      <c r="Q268" s="53"/>
      <c r="R268" s="393"/>
      <c r="S268" s="53"/>
      <c r="T268" s="53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43" t="s">
        <v>314</v>
      </c>
      <c r="L269" s="144" t="s">
        <v>433</v>
      </c>
      <c r="M269" s="144"/>
      <c r="N269" s="73"/>
      <c r="O269" s="73"/>
      <c r="P269" s="73"/>
      <c r="Q269" s="73"/>
      <c r="R269" s="397"/>
      <c r="S269" s="73"/>
      <c r="T269" s="73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2.75">
      <c r="A270" s="25"/>
      <c r="B270" s="13"/>
      <c r="C270" s="13"/>
      <c r="D270" s="13"/>
      <c r="E270" s="13"/>
      <c r="F270" s="13"/>
      <c r="G270" s="13"/>
      <c r="H270" s="13"/>
      <c r="I270" s="13"/>
      <c r="J270" s="13"/>
      <c r="K270" s="70" t="s">
        <v>28</v>
      </c>
      <c r="L270" s="537" t="s">
        <v>62</v>
      </c>
      <c r="M270" s="574"/>
      <c r="N270" s="26"/>
      <c r="O270" s="26"/>
      <c r="P270" s="26"/>
      <c r="Q270" s="26"/>
      <c r="R270" s="394"/>
      <c r="S270" s="59"/>
      <c r="T270" s="59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2.75">
      <c r="A271" s="25" t="s">
        <v>315</v>
      </c>
      <c r="B271" s="25"/>
      <c r="C271" s="25"/>
      <c r="D271" s="25"/>
      <c r="E271" s="25"/>
      <c r="F271" s="25"/>
      <c r="G271" s="25"/>
      <c r="H271" s="25"/>
      <c r="I271" s="25"/>
      <c r="J271" s="25">
        <v>300</v>
      </c>
      <c r="K271" s="84" t="s">
        <v>217</v>
      </c>
      <c r="L271" s="84"/>
      <c r="M271" s="84"/>
      <c r="N271" s="145"/>
      <c r="O271" s="145"/>
      <c r="P271" s="145"/>
      <c r="Q271" s="145"/>
      <c r="R271" s="397"/>
      <c r="S271" s="145"/>
      <c r="T271" s="145"/>
      <c r="U271" s="24"/>
      <c r="V271" s="24"/>
      <c r="W271" s="5"/>
      <c r="X271" s="5"/>
      <c r="Y271" s="5"/>
      <c r="Z271" s="5"/>
      <c r="AA271" s="5"/>
      <c r="AB271" s="5"/>
      <c r="AC271" s="5"/>
      <c r="AD271" s="5"/>
    </row>
    <row r="272" spans="1:30" ht="12.75">
      <c r="A272" s="24" t="s">
        <v>316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46" t="s">
        <v>434</v>
      </c>
      <c r="K272" s="108">
        <v>3</v>
      </c>
      <c r="L272" s="108" t="s">
        <v>3</v>
      </c>
      <c r="M272" s="108"/>
      <c r="N272" s="99">
        <f aca="true" t="shared" si="87" ref="N272:O274">N273</f>
        <v>170000</v>
      </c>
      <c r="O272" s="99">
        <f t="shared" si="87"/>
        <v>150000</v>
      </c>
      <c r="P272" s="99">
        <f aca="true" t="shared" si="88" ref="P272:T274">P273</f>
        <v>201000</v>
      </c>
      <c r="Q272" s="30">
        <f t="shared" si="88"/>
        <v>200000</v>
      </c>
      <c r="R272" s="409">
        <f t="shared" si="88"/>
        <v>150000</v>
      </c>
      <c r="S272" s="99">
        <f t="shared" si="88"/>
        <v>200000</v>
      </c>
      <c r="T272" s="99">
        <f t="shared" si="88"/>
        <v>200000</v>
      </c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2.75">
      <c r="A273" s="24" t="s">
        <v>316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46" t="s">
        <v>434</v>
      </c>
      <c r="K273" s="126">
        <v>38</v>
      </c>
      <c r="L273" s="526" t="s">
        <v>110</v>
      </c>
      <c r="M273" s="540"/>
      <c r="N273" s="327">
        <f t="shared" si="87"/>
        <v>170000</v>
      </c>
      <c r="O273" s="327">
        <f t="shared" si="87"/>
        <v>150000</v>
      </c>
      <c r="P273" s="327">
        <f t="shared" si="88"/>
        <v>201000</v>
      </c>
      <c r="Q273" s="216">
        <f t="shared" si="88"/>
        <v>200000</v>
      </c>
      <c r="R273" s="409">
        <f t="shared" si="88"/>
        <v>150000</v>
      </c>
      <c r="S273" s="327">
        <f t="shared" si="88"/>
        <v>200000</v>
      </c>
      <c r="T273" s="327">
        <f t="shared" si="88"/>
        <v>200000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2.75">
      <c r="A274" s="24" t="s">
        <v>316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46" t="s">
        <v>434</v>
      </c>
      <c r="K274" s="125">
        <v>381</v>
      </c>
      <c r="L274" s="534" t="s">
        <v>15</v>
      </c>
      <c r="M274" s="539"/>
      <c r="N274" s="315">
        <f t="shared" si="87"/>
        <v>170000</v>
      </c>
      <c r="O274" s="315">
        <f t="shared" si="87"/>
        <v>150000</v>
      </c>
      <c r="P274" s="315">
        <f t="shared" si="88"/>
        <v>201000</v>
      </c>
      <c r="Q274" s="318">
        <f t="shared" si="88"/>
        <v>200000</v>
      </c>
      <c r="R274" s="409">
        <f t="shared" si="88"/>
        <v>150000</v>
      </c>
      <c r="S274" s="315">
        <f t="shared" si="88"/>
        <v>200000</v>
      </c>
      <c r="T274" s="315">
        <f t="shared" si="88"/>
        <v>200000</v>
      </c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2.75">
      <c r="A275" s="24" t="s">
        <v>316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46" t="s">
        <v>434</v>
      </c>
      <c r="K275" s="126">
        <v>3811</v>
      </c>
      <c r="L275" s="526" t="s">
        <v>102</v>
      </c>
      <c r="M275" s="540"/>
      <c r="N275" s="327">
        <v>170000</v>
      </c>
      <c r="O275" s="327">
        <v>150000</v>
      </c>
      <c r="P275" s="327">
        <v>201000</v>
      </c>
      <c r="Q275" s="216">
        <v>200000</v>
      </c>
      <c r="R275" s="409">
        <v>150000</v>
      </c>
      <c r="S275" s="327">
        <v>200000</v>
      </c>
      <c r="T275" s="327">
        <v>200000</v>
      </c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2.75">
      <c r="A276" s="60"/>
      <c r="B276" s="16"/>
      <c r="C276" s="16"/>
      <c r="D276" s="16"/>
      <c r="E276" s="16"/>
      <c r="F276" s="16"/>
      <c r="G276" s="16"/>
      <c r="H276" s="16"/>
      <c r="I276" s="16"/>
      <c r="J276" s="16"/>
      <c r="K276" s="74"/>
      <c r="L276" s="522" t="s">
        <v>228</v>
      </c>
      <c r="M276" s="523"/>
      <c r="N276" s="91">
        <f aca="true" t="shared" si="89" ref="N276:T276">N272</f>
        <v>170000</v>
      </c>
      <c r="O276" s="91">
        <f t="shared" si="89"/>
        <v>150000</v>
      </c>
      <c r="P276" s="91">
        <f t="shared" si="89"/>
        <v>201000</v>
      </c>
      <c r="Q276" s="91">
        <f t="shared" si="89"/>
        <v>200000</v>
      </c>
      <c r="R276" s="398">
        <f t="shared" si="89"/>
        <v>150000</v>
      </c>
      <c r="S276" s="91">
        <f t="shared" si="89"/>
        <v>200000</v>
      </c>
      <c r="T276" s="91">
        <f t="shared" si="89"/>
        <v>200000</v>
      </c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3"/>
      <c r="L277" s="123"/>
      <c r="M277" s="123"/>
      <c r="N277" s="119"/>
      <c r="O277" s="119"/>
      <c r="P277" s="119"/>
      <c r="Q277" s="119"/>
      <c r="R277" s="413"/>
      <c r="S277" s="119"/>
      <c r="T277" s="119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2.75">
      <c r="A278" s="25" t="s">
        <v>323</v>
      </c>
      <c r="B278" s="13"/>
      <c r="C278" s="13"/>
      <c r="D278" s="13"/>
      <c r="E278" s="13"/>
      <c r="F278" s="13"/>
      <c r="G278" s="13"/>
      <c r="H278" s="13"/>
      <c r="I278" s="13"/>
      <c r="J278" s="13">
        <v>321</v>
      </c>
      <c r="K278" s="70" t="s">
        <v>60</v>
      </c>
      <c r="L278" s="70" t="s">
        <v>63</v>
      </c>
      <c r="M278" s="13"/>
      <c r="N278" s="26"/>
      <c r="O278" s="26"/>
      <c r="P278" s="26"/>
      <c r="Q278" s="26"/>
      <c r="R278" s="394"/>
      <c r="S278" s="26"/>
      <c r="T278" s="2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2.75">
      <c r="A279" s="24" t="s">
        <v>323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108">
        <v>3</v>
      </c>
      <c r="L279" s="534" t="s">
        <v>3</v>
      </c>
      <c r="M279" s="535"/>
      <c r="N279" s="99">
        <f aca="true" t="shared" si="90" ref="N279:T279">N280+N284</f>
        <v>5000</v>
      </c>
      <c r="O279" s="30">
        <f t="shared" si="90"/>
        <v>15000</v>
      </c>
      <c r="P279" s="30">
        <f t="shared" si="90"/>
        <v>15000</v>
      </c>
      <c r="Q279" s="30">
        <f t="shared" si="90"/>
        <v>17000</v>
      </c>
      <c r="R279" s="409">
        <f t="shared" si="90"/>
        <v>15000</v>
      </c>
      <c r="S279" s="99">
        <f t="shared" si="90"/>
        <v>15000</v>
      </c>
      <c r="T279" s="99">
        <f t="shared" si="90"/>
        <v>15000</v>
      </c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2.75">
      <c r="A280" s="24" t="s">
        <v>323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109">
        <v>32</v>
      </c>
      <c r="L280" s="110" t="s">
        <v>8</v>
      </c>
      <c r="M280" s="111"/>
      <c r="N280" s="112">
        <f aca="true" t="shared" si="91" ref="N280:T280">N281</f>
        <v>0</v>
      </c>
      <c r="O280" s="38">
        <f t="shared" si="91"/>
        <v>10000</v>
      </c>
      <c r="P280" s="38">
        <f t="shared" si="91"/>
        <v>10000</v>
      </c>
      <c r="Q280" s="38">
        <f t="shared" si="91"/>
        <v>10000</v>
      </c>
      <c r="R280" s="409">
        <f t="shared" si="91"/>
        <v>10000</v>
      </c>
      <c r="S280" s="112">
        <f t="shared" si="91"/>
        <v>10000</v>
      </c>
      <c r="T280" s="112">
        <f t="shared" si="91"/>
        <v>10000</v>
      </c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2.75">
      <c r="A281" s="24" t="s">
        <v>323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125">
        <v>323</v>
      </c>
      <c r="L281" s="322" t="s">
        <v>10</v>
      </c>
      <c r="M281" s="323"/>
      <c r="N281" s="315">
        <f aca="true" t="shared" si="92" ref="N281:T281">N282+N283</f>
        <v>0</v>
      </c>
      <c r="O281" s="318">
        <f t="shared" si="92"/>
        <v>10000</v>
      </c>
      <c r="P281" s="318">
        <f t="shared" si="92"/>
        <v>10000</v>
      </c>
      <c r="Q281" s="318">
        <f t="shared" si="92"/>
        <v>10000</v>
      </c>
      <c r="R281" s="409">
        <f t="shared" si="92"/>
        <v>10000</v>
      </c>
      <c r="S281" s="315">
        <f t="shared" si="92"/>
        <v>10000</v>
      </c>
      <c r="T281" s="315">
        <f t="shared" si="92"/>
        <v>10000</v>
      </c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2.75" hidden="1">
      <c r="A282" s="24" t="s">
        <v>323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109">
        <v>3237</v>
      </c>
      <c r="L282" s="109" t="s">
        <v>103</v>
      </c>
      <c r="M282" s="109"/>
      <c r="N282" s="112">
        <v>0</v>
      </c>
      <c r="O282" s="38">
        <v>0</v>
      </c>
      <c r="P282" s="112">
        <v>0</v>
      </c>
      <c r="Q282" s="38">
        <v>0</v>
      </c>
      <c r="R282" s="409">
        <v>0</v>
      </c>
      <c r="S282" s="112">
        <v>0</v>
      </c>
      <c r="T282" s="112">
        <v>0</v>
      </c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2.75">
      <c r="A283" s="24" t="s">
        <v>323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109">
        <v>3237</v>
      </c>
      <c r="L283" s="109" t="s">
        <v>159</v>
      </c>
      <c r="M283" s="109"/>
      <c r="N283" s="112">
        <v>0</v>
      </c>
      <c r="O283" s="38">
        <v>10000</v>
      </c>
      <c r="P283" s="112">
        <v>10000</v>
      </c>
      <c r="Q283" s="38">
        <v>10000</v>
      </c>
      <c r="R283" s="409">
        <v>10000</v>
      </c>
      <c r="S283" s="112">
        <v>10000</v>
      </c>
      <c r="T283" s="112">
        <v>10000</v>
      </c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2.75">
      <c r="A284" s="24" t="s">
        <v>323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48">
        <v>38</v>
      </c>
      <c r="L284" s="149" t="s">
        <v>110</v>
      </c>
      <c r="M284" s="111"/>
      <c r="N284" s="112">
        <f>N285</f>
        <v>5000</v>
      </c>
      <c r="O284" s="38">
        <f>O285</f>
        <v>5000</v>
      </c>
      <c r="P284" s="112">
        <f aca="true" t="shared" si="93" ref="P284:T285">P285</f>
        <v>5000</v>
      </c>
      <c r="Q284" s="38">
        <f t="shared" si="93"/>
        <v>7000</v>
      </c>
      <c r="R284" s="409">
        <f t="shared" si="93"/>
        <v>5000</v>
      </c>
      <c r="S284" s="112">
        <f t="shared" si="93"/>
        <v>5000</v>
      </c>
      <c r="T284" s="112">
        <f t="shared" si="93"/>
        <v>5000</v>
      </c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2.75">
      <c r="A285" s="24" t="s">
        <v>323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324">
        <v>381</v>
      </c>
      <c r="L285" s="534" t="s">
        <v>15</v>
      </c>
      <c r="M285" s="539"/>
      <c r="N285" s="315">
        <f>N286</f>
        <v>5000</v>
      </c>
      <c r="O285" s="318">
        <f>O286</f>
        <v>5000</v>
      </c>
      <c r="P285" s="315">
        <f t="shared" si="93"/>
        <v>5000</v>
      </c>
      <c r="Q285" s="318">
        <f t="shared" si="93"/>
        <v>7000</v>
      </c>
      <c r="R285" s="409">
        <f t="shared" si="93"/>
        <v>5000</v>
      </c>
      <c r="S285" s="315">
        <f t="shared" si="93"/>
        <v>5000</v>
      </c>
      <c r="T285" s="315">
        <f t="shared" si="93"/>
        <v>5000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2.75">
      <c r="A286" s="24" t="s">
        <v>323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48">
        <v>3811</v>
      </c>
      <c r="L286" s="149" t="s">
        <v>150</v>
      </c>
      <c r="M286" s="150"/>
      <c r="N286" s="112">
        <v>5000</v>
      </c>
      <c r="O286" s="38">
        <v>5000</v>
      </c>
      <c r="P286" s="112">
        <v>5000</v>
      </c>
      <c r="Q286" s="38">
        <v>7000</v>
      </c>
      <c r="R286" s="409">
        <v>5000</v>
      </c>
      <c r="S286" s="112">
        <v>5000</v>
      </c>
      <c r="T286" s="112">
        <v>5000</v>
      </c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2.75">
      <c r="A287" s="24" t="s">
        <v>323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108">
        <v>4</v>
      </c>
      <c r="L287" s="534" t="s">
        <v>4</v>
      </c>
      <c r="M287" s="535"/>
      <c r="N287" s="112">
        <f>N288</f>
        <v>0</v>
      </c>
      <c r="O287" s="38">
        <f>O288</f>
        <v>3000</v>
      </c>
      <c r="P287" s="112">
        <f aca="true" t="shared" si="94" ref="P287:T288">P288</f>
        <v>4500</v>
      </c>
      <c r="Q287" s="38">
        <f t="shared" si="94"/>
        <v>3000</v>
      </c>
      <c r="R287" s="409">
        <f t="shared" si="94"/>
        <v>4500</v>
      </c>
      <c r="S287" s="112">
        <f t="shared" si="94"/>
        <v>4500</v>
      </c>
      <c r="T287" s="112">
        <f t="shared" si="94"/>
        <v>3000</v>
      </c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2.75">
      <c r="A288" s="24" t="s">
        <v>323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109">
        <v>42</v>
      </c>
      <c r="L288" s="526" t="s">
        <v>31</v>
      </c>
      <c r="M288" s="540"/>
      <c r="N288" s="112">
        <f>N289</f>
        <v>0</v>
      </c>
      <c r="O288" s="38">
        <f>O289</f>
        <v>3000</v>
      </c>
      <c r="P288" s="112">
        <f t="shared" si="94"/>
        <v>4500</v>
      </c>
      <c r="Q288" s="38">
        <f t="shared" si="94"/>
        <v>3000</v>
      </c>
      <c r="R288" s="409">
        <f t="shared" si="94"/>
        <v>4500</v>
      </c>
      <c r="S288" s="112">
        <f t="shared" si="94"/>
        <v>4500</v>
      </c>
      <c r="T288" s="112">
        <f t="shared" si="94"/>
        <v>3000</v>
      </c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2.75">
      <c r="A289" s="24" t="s">
        <v>323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125">
        <v>422</v>
      </c>
      <c r="L289" s="534" t="s">
        <v>17</v>
      </c>
      <c r="M289" s="539"/>
      <c r="N289" s="315">
        <f aca="true" t="shared" si="95" ref="N289:T289">N290+N291</f>
        <v>0</v>
      </c>
      <c r="O289" s="318">
        <f t="shared" si="95"/>
        <v>3000</v>
      </c>
      <c r="P289" s="315">
        <f t="shared" si="95"/>
        <v>4500</v>
      </c>
      <c r="Q289" s="318">
        <f t="shared" si="95"/>
        <v>3000</v>
      </c>
      <c r="R289" s="409">
        <f t="shared" si="95"/>
        <v>4500</v>
      </c>
      <c r="S289" s="315">
        <f t="shared" si="95"/>
        <v>4500</v>
      </c>
      <c r="T289" s="315">
        <f t="shared" si="95"/>
        <v>3000</v>
      </c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2.75">
      <c r="A290" s="24" t="s">
        <v>323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109">
        <v>4223</v>
      </c>
      <c r="L290" s="526" t="s">
        <v>317</v>
      </c>
      <c r="M290" s="527"/>
      <c r="N290" s="112">
        <v>0</v>
      </c>
      <c r="O290" s="38">
        <v>3000</v>
      </c>
      <c r="P290" s="112">
        <v>4500</v>
      </c>
      <c r="Q290" s="38">
        <v>3000</v>
      </c>
      <c r="R290" s="409">
        <v>0</v>
      </c>
      <c r="S290" s="112">
        <v>0</v>
      </c>
      <c r="T290" s="112">
        <v>0</v>
      </c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3.5" thickBot="1">
      <c r="A291" s="24" t="s">
        <v>323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47">
        <v>4223</v>
      </c>
      <c r="L291" s="526" t="s">
        <v>318</v>
      </c>
      <c r="M291" s="527"/>
      <c r="N291" s="112">
        <v>0</v>
      </c>
      <c r="O291" s="38">
        <v>0</v>
      </c>
      <c r="P291" s="112">
        <v>0</v>
      </c>
      <c r="Q291" s="38">
        <v>0</v>
      </c>
      <c r="R291" s="409">
        <v>4500</v>
      </c>
      <c r="S291" s="112">
        <v>4500</v>
      </c>
      <c r="T291" s="112">
        <v>3000</v>
      </c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04"/>
      <c r="L292" s="104" t="s">
        <v>127</v>
      </c>
      <c r="M292" s="104"/>
      <c r="N292" s="105">
        <f aca="true" t="shared" si="96" ref="N292:T292">N279+N287</f>
        <v>5000</v>
      </c>
      <c r="O292" s="105">
        <f t="shared" si="96"/>
        <v>18000</v>
      </c>
      <c r="P292" s="105">
        <f t="shared" si="96"/>
        <v>19500</v>
      </c>
      <c r="Q292" s="105">
        <f t="shared" si="96"/>
        <v>20000</v>
      </c>
      <c r="R292" s="408">
        <f t="shared" si="96"/>
        <v>19500</v>
      </c>
      <c r="S292" s="105">
        <f t="shared" si="96"/>
        <v>19500</v>
      </c>
      <c r="T292" s="105">
        <f t="shared" si="96"/>
        <v>18000</v>
      </c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9"/>
      <c r="L293" s="129"/>
      <c r="M293" s="129"/>
      <c r="N293" s="132"/>
      <c r="O293" s="131"/>
      <c r="P293" s="132"/>
      <c r="Q293" s="131"/>
      <c r="R293" s="411"/>
      <c r="S293" s="132"/>
      <c r="T293" s="132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2.75">
      <c r="A294" s="25"/>
      <c r="B294" s="13"/>
      <c r="C294" s="13"/>
      <c r="D294" s="13"/>
      <c r="E294" s="13"/>
      <c r="F294" s="13"/>
      <c r="G294" s="13"/>
      <c r="H294" s="13"/>
      <c r="I294" s="13"/>
      <c r="J294" s="13"/>
      <c r="K294" s="72" t="s">
        <v>320</v>
      </c>
      <c r="L294" s="515" t="s">
        <v>319</v>
      </c>
      <c r="M294" s="515"/>
      <c r="N294" s="515"/>
      <c r="O294" s="135"/>
      <c r="P294" s="135"/>
      <c r="Q294" s="135"/>
      <c r="R294" s="397"/>
      <c r="S294" s="135"/>
      <c r="T294" s="13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2.75">
      <c r="A295" s="25" t="s">
        <v>321</v>
      </c>
      <c r="B295" s="13"/>
      <c r="C295" s="13"/>
      <c r="D295" s="13"/>
      <c r="E295" s="13"/>
      <c r="F295" s="13"/>
      <c r="G295" s="13"/>
      <c r="H295" s="13"/>
      <c r="I295" s="13"/>
      <c r="J295" s="13">
        <v>451</v>
      </c>
      <c r="K295" s="70" t="s">
        <v>65</v>
      </c>
      <c r="L295" s="25" t="s">
        <v>64</v>
      </c>
      <c r="M295" s="70"/>
      <c r="N295" s="26"/>
      <c r="O295" s="26"/>
      <c r="P295" s="26"/>
      <c r="Q295" s="26"/>
      <c r="R295" s="394"/>
      <c r="S295" s="59"/>
      <c r="T295" s="59"/>
      <c r="U295" s="5"/>
      <c r="V295" s="5"/>
      <c r="W295" s="24"/>
      <c r="X295" s="24"/>
      <c r="Y295" s="24"/>
      <c r="Z295" s="24"/>
      <c r="AA295" s="24"/>
      <c r="AB295" s="24"/>
      <c r="AC295" s="24"/>
      <c r="AD295" s="24"/>
    </row>
    <row r="296" spans="1:30" ht="12.75">
      <c r="A296" s="24" t="s">
        <v>324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108">
        <v>3</v>
      </c>
      <c r="L296" s="108" t="s">
        <v>3</v>
      </c>
      <c r="M296" s="108"/>
      <c r="N296" s="99">
        <f>N297</f>
        <v>533271</v>
      </c>
      <c r="O296" s="99">
        <f>O297</f>
        <v>230000</v>
      </c>
      <c r="P296" s="99">
        <f aca="true" t="shared" si="97" ref="P296:T297">P297</f>
        <v>30000</v>
      </c>
      <c r="Q296" s="30">
        <f t="shared" si="97"/>
        <v>300000</v>
      </c>
      <c r="R296" s="409">
        <f t="shared" si="97"/>
        <v>380000</v>
      </c>
      <c r="S296" s="99">
        <f t="shared" si="97"/>
        <v>230000</v>
      </c>
      <c r="T296" s="99">
        <f t="shared" si="97"/>
        <v>230000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2.75">
      <c r="A297" s="24" t="s">
        <v>324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109">
        <v>32</v>
      </c>
      <c r="L297" s="110" t="s">
        <v>8</v>
      </c>
      <c r="M297" s="111"/>
      <c r="N297" s="112">
        <f>N298</f>
        <v>533271</v>
      </c>
      <c r="O297" s="112">
        <f>O298</f>
        <v>230000</v>
      </c>
      <c r="P297" s="112">
        <f t="shared" si="97"/>
        <v>30000</v>
      </c>
      <c r="Q297" s="38">
        <f t="shared" si="97"/>
        <v>300000</v>
      </c>
      <c r="R297" s="409">
        <f t="shared" si="97"/>
        <v>380000</v>
      </c>
      <c r="S297" s="112">
        <f t="shared" si="97"/>
        <v>230000</v>
      </c>
      <c r="T297" s="112">
        <f t="shared" si="97"/>
        <v>230000</v>
      </c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2.75">
      <c r="A298" s="24" t="s">
        <v>324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125">
        <v>323</v>
      </c>
      <c r="L298" s="322" t="s">
        <v>10</v>
      </c>
      <c r="M298" s="323"/>
      <c r="N298" s="315">
        <f aca="true" t="shared" si="98" ref="N298:T298">N299+N300</f>
        <v>533271</v>
      </c>
      <c r="O298" s="315">
        <f t="shared" si="98"/>
        <v>230000</v>
      </c>
      <c r="P298" s="315">
        <f t="shared" si="98"/>
        <v>30000</v>
      </c>
      <c r="Q298" s="318">
        <f t="shared" si="98"/>
        <v>300000</v>
      </c>
      <c r="R298" s="409">
        <f t="shared" si="98"/>
        <v>380000</v>
      </c>
      <c r="S298" s="315">
        <f t="shared" si="98"/>
        <v>230000</v>
      </c>
      <c r="T298" s="315">
        <f t="shared" si="98"/>
        <v>230000</v>
      </c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2.75" customHeight="1">
      <c r="A299" s="24" t="s">
        <v>324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109">
        <v>3232</v>
      </c>
      <c r="L299" s="544" t="s">
        <v>644</v>
      </c>
      <c r="M299" s="545"/>
      <c r="N299" s="112">
        <v>533271</v>
      </c>
      <c r="O299" s="112">
        <v>200000</v>
      </c>
      <c r="P299" s="112">
        <v>0</v>
      </c>
      <c r="Q299" s="38">
        <v>300000</v>
      </c>
      <c r="R299" s="409">
        <v>350000</v>
      </c>
      <c r="S299" s="112">
        <v>200000</v>
      </c>
      <c r="T299" s="112">
        <v>200000</v>
      </c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3.5" thickBot="1">
      <c r="A300" s="24" t="s">
        <v>324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48">
        <v>3232</v>
      </c>
      <c r="L300" s="109" t="s">
        <v>196</v>
      </c>
      <c r="M300" s="148"/>
      <c r="N300" s="137">
        <v>0</v>
      </c>
      <c r="O300" s="137">
        <v>30000</v>
      </c>
      <c r="P300" s="137">
        <v>30000</v>
      </c>
      <c r="Q300" s="136">
        <v>0</v>
      </c>
      <c r="R300" s="416">
        <v>30000</v>
      </c>
      <c r="S300" s="137">
        <v>30000</v>
      </c>
      <c r="T300" s="137">
        <v>30000</v>
      </c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04"/>
      <c r="L301" s="104" t="s">
        <v>127</v>
      </c>
      <c r="M301" s="104"/>
      <c r="N301" s="105">
        <f aca="true" t="shared" si="99" ref="N301:T301">N296</f>
        <v>533271</v>
      </c>
      <c r="O301" s="105">
        <f t="shared" si="99"/>
        <v>230000</v>
      </c>
      <c r="P301" s="105">
        <f t="shared" si="99"/>
        <v>30000</v>
      </c>
      <c r="Q301" s="105">
        <f t="shared" si="99"/>
        <v>300000</v>
      </c>
      <c r="R301" s="408">
        <f t="shared" si="99"/>
        <v>380000</v>
      </c>
      <c r="S301" s="105">
        <f t="shared" si="99"/>
        <v>230000</v>
      </c>
      <c r="T301" s="105">
        <f t="shared" si="99"/>
        <v>230000</v>
      </c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2"/>
      <c r="L302" s="52"/>
      <c r="M302" s="52"/>
      <c r="N302" s="53"/>
      <c r="O302" s="53"/>
      <c r="P302" s="53"/>
      <c r="Q302" s="53"/>
      <c r="R302" s="393"/>
      <c r="S302" s="53"/>
      <c r="T302" s="53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72" t="s">
        <v>28</v>
      </c>
      <c r="L303" s="84" t="s">
        <v>322</v>
      </c>
      <c r="M303" s="151"/>
      <c r="N303" s="73"/>
      <c r="O303" s="73"/>
      <c r="P303" s="73"/>
      <c r="Q303" s="73"/>
      <c r="R303" s="397"/>
      <c r="S303" s="73"/>
      <c r="T303" s="73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2.75">
      <c r="A304" s="24" t="s">
        <v>325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108">
        <v>3</v>
      </c>
      <c r="L304" s="108" t="s">
        <v>3</v>
      </c>
      <c r="M304" s="108"/>
      <c r="N304" s="99">
        <f aca="true" t="shared" si="100" ref="N304:T304">N305</f>
        <v>637427</v>
      </c>
      <c r="O304" s="99">
        <f t="shared" si="100"/>
        <v>450000</v>
      </c>
      <c r="P304" s="99">
        <f t="shared" si="100"/>
        <v>465000</v>
      </c>
      <c r="Q304" s="99">
        <f t="shared" si="100"/>
        <v>540000</v>
      </c>
      <c r="R304" s="409">
        <f t="shared" si="100"/>
        <v>492000</v>
      </c>
      <c r="S304" s="99">
        <f t="shared" si="100"/>
        <v>470000</v>
      </c>
      <c r="T304" s="99">
        <f t="shared" si="100"/>
        <v>470000</v>
      </c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2.75">
      <c r="A305" s="24" t="s">
        <v>325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109">
        <v>32</v>
      </c>
      <c r="L305" s="110" t="s">
        <v>8</v>
      </c>
      <c r="M305" s="111"/>
      <c r="N305" s="112">
        <f>N308</f>
        <v>637427</v>
      </c>
      <c r="O305" s="112">
        <f>O308</f>
        <v>450000</v>
      </c>
      <c r="P305" s="112">
        <f>P308+P306</f>
        <v>465000</v>
      </c>
      <c r="Q305" s="112">
        <f>Q308+Q306</f>
        <v>540000</v>
      </c>
      <c r="R305" s="409">
        <f>R308+R306</f>
        <v>492000</v>
      </c>
      <c r="S305" s="112">
        <f>S308+S306</f>
        <v>470000</v>
      </c>
      <c r="T305" s="112">
        <f>T308+T306</f>
        <v>470000</v>
      </c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2.75">
      <c r="A306" s="24" t="s">
        <v>325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109">
        <v>322</v>
      </c>
      <c r="L306" s="110" t="s">
        <v>29</v>
      </c>
      <c r="M306" s="111"/>
      <c r="N306" s="112"/>
      <c r="O306" s="112"/>
      <c r="P306" s="112">
        <f>P307</f>
        <v>0</v>
      </c>
      <c r="Q306" s="112">
        <f>Q307</f>
        <v>0</v>
      </c>
      <c r="R306" s="409">
        <f>R307</f>
        <v>10000</v>
      </c>
      <c r="S306" s="112">
        <f>S307</f>
        <v>5000</v>
      </c>
      <c r="T306" s="112">
        <f>T307</f>
        <v>5000</v>
      </c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2.75">
      <c r="A307" s="24" t="s">
        <v>325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109">
        <v>3225</v>
      </c>
      <c r="L307" s="110" t="s">
        <v>629</v>
      </c>
      <c r="M307" s="111"/>
      <c r="N307" s="112"/>
      <c r="O307" s="112"/>
      <c r="P307" s="112">
        <v>0</v>
      </c>
      <c r="Q307" s="112"/>
      <c r="R307" s="409">
        <v>10000</v>
      </c>
      <c r="S307" s="112">
        <v>5000</v>
      </c>
      <c r="T307" s="112">
        <v>5000</v>
      </c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2.75">
      <c r="A308" s="24" t="s">
        <v>325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125">
        <v>323</v>
      </c>
      <c r="L308" s="322" t="s">
        <v>10</v>
      </c>
      <c r="M308" s="323"/>
      <c r="N308" s="315">
        <f aca="true" t="shared" si="101" ref="N308:T308">N309+N310+N311</f>
        <v>637427</v>
      </c>
      <c r="O308" s="315">
        <f t="shared" si="101"/>
        <v>450000</v>
      </c>
      <c r="P308" s="315">
        <f t="shared" si="101"/>
        <v>465000</v>
      </c>
      <c r="Q308" s="315">
        <f t="shared" si="101"/>
        <v>540000</v>
      </c>
      <c r="R308" s="409">
        <f t="shared" si="101"/>
        <v>482000</v>
      </c>
      <c r="S308" s="315">
        <f t="shared" si="101"/>
        <v>465000</v>
      </c>
      <c r="T308" s="315">
        <f t="shared" si="101"/>
        <v>465000</v>
      </c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2.75">
      <c r="A309" s="24" t="s">
        <v>325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109">
        <v>3232</v>
      </c>
      <c r="L309" s="109" t="s">
        <v>105</v>
      </c>
      <c r="M309" s="109"/>
      <c r="N309" s="112">
        <v>90717</v>
      </c>
      <c r="O309" s="112">
        <v>50000</v>
      </c>
      <c r="P309" s="112">
        <v>0</v>
      </c>
      <c r="Q309" s="38">
        <v>0</v>
      </c>
      <c r="R309" s="409">
        <v>22000</v>
      </c>
      <c r="S309" s="112">
        <v>15000</v>
      </c>
      <c r="T309" s="112">
        <v>15000</v>
      </c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2.75">
      <c r="A310" s="24" t="s">
        <v>325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48">
        <v>3232</v>
      </c>
      <c r="L310" s="109" t="s">
        <v>619</v>
      </c>
      <c r="M310" s="148"/>
      <c r="N310" s="137">
        <v>0</v>
      </c>
      <c r="O310" s="137">
        <v>50000</v>
      </c>
      <c r="P310" s="137">
        <v>0</v>
      </c>
      <c r="Q310" s="136">
        <v>40000</v>
      </c>
      <c r="R310" s="416">
        <v>10000</v>
      </c>
      <c r="S310" s="137">
        <v>0</v>
      </c>
      <c r="T310" s="137">
        <v>0</v>
      </c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2.75">
      <c r="A311" s="24" t="s">
        <v>325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48">
        <v>3232</v>
      </c>
      <c r="L311" s="109" t="s">
        <v>537</v>
      </c>
      <c r="M311" s="148"/>
      <c r="N311" s="137">
        <v>546710</v>
      </c>
      <c r="O311" s="137">
        <v>350000</v>
      </c>
      <c r="P311" s="137">
        <v>465000</v>
      </c>
      <c r="Q311" s="136">
        <v>500000</v>
      </c>
      <c r="R311" s="416">
        <v>450000</v>
      </c>
      <c r="S311" s="137">
        <v>450000</v>
      </c>
      <c r="T311" s="137">
        <v>450000</v>
      </c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2.75">
      <c r="A312" s="24" t="s">
        <v>325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48">
        <v>4</v>
      </c>
      <c r="L312" s="126" t="s">
        <v>30</v>
      </c>
      <c r="M312" s="148"/>
      <c r="N312" s="137">
        <f aca="true" t="shared" si="102" ref="N312:O314">N313</f>
        <v>0</v>
      </c>
      <c r="O312" s="137">
        <f t="shared" si="102"/>
        <v>40000</v>
      </c>
      <c r="P312" s="137">
        <f aca="true" t="shared" si="103" ref="P312:T314">P313</f>
        <v>0</v>
      </c>
      <c r="Q312" s="137">
        <f t="shared" si="103"/>
        <v>50000</v>
      </c>
      <c r="R312" s="416">
        <f t="shared" si="103"/>
        <v>65000</v>
      </c>
      <c r="S312" s="137">
        <f t="shared" si="103"/>
        <v>0</v>
      </c>
      <c r="T312" s="137">
        <f t="shared" si="103"/>
        <v>0</v>
      </c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2.75">
      <c r="A313" s="24" t="s">
        <v>325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9">
        <v>42</v>
      </c>
      <c r="L313" s="109" t="s">
        <v>32</v>
      </c>
      <c r="M313" s="109"/>
      <c r="N313" s="137">
        <f t="shared" si="102"/>
        <v>0</v>
      </c>
      <c r="O313" s="137">
        <f t="shared" si="102"/>
        <v>40000</v>
      </c>
      <c r="P313" s="137">
        <f t="shared" si="103"/>
        <v>0</v>
      </c>
      <c r="Q313" s="137">
        <f t="shared" si="103"/>
        <v>50000</v>
      </c>
      <c r="R313" s="416">
        <f t="shared" si="103"/>
        <v>65000</v>
      </c>
      <c r="S313" s="137">
        <f t="shared" si="103"/>
        <v>0</v>
      </c>
      <c r="T313" s="137">
        <f t="shared" si="103"/>
        <v>0</v>
      </c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2.75">
      <c r="A314" s="24" t="s">
        <v>325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324">
        <v>421</v>
      </c>
      <c r="L314" s="324" t="s">
        <v>16</v>
      </c>
      <c r="M314" s="324"/>
      <c r="N314" s="325">
        <f t="shared" si="102"/>
        <v>0</v>
      </c>
      <c r="O314" s="325">
        <f t="shared" si="102"/>
        <v>40000</v>
      </c>
      <c r="P314" s="325">
        <f t="shared" si="103"/>
        <v>0</v>
      </c>
      <c r="Q314" s="325">
        <f t="shared" si="103"/>
        <v>50000</v>
      </c>
      <c r="R314" s="416">
        <f t="shared" si="103"/>
        <v>65000</v>
      </c>
      <c r="S314" s="325">
        <f t="shared" si="103"/>
        <v>0</v>
      </c>
      <c r="T314" s="325">
        <f t="shared" si="103"/>
        <v>0</v>
      </c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2.75">
      <c r="A315" s="24" t="s">
        <v>325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48">
        <v>4214</v>
      </c>
      <c r="L315" s="148" t="s">
        <v>171</v>
      </c>
      <c r="M315" s="148"/>
      <c r="N315" s="137">
        <v>0</v>
      </c>
      <c r="O315" s="137">
        <v>40000</v>
      </c>
      <c r="P315" s="137">
        <v>0</v>
      </c>
      <c r="Q315" s="136">
        <v>50000</v>
      </c>
      <c r="R315" s="416">
        <v>65000</v>
      </c>
      <c r="S315" s="137">
        <v>0</v>
      </c>
      <c r="T315" s="137">
        <v>0</v>
      </c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2.75">
      <c r="A316" s="60"/>
      <c r="B316" s="16"/>
      <c r="C316" s="16"/>
      <c r="D316" s="16"/>
      <c r="E316" s="16"/>
      <c r="F316" s="16"/>
      <c r="G316" s="16"/>
      <c r="H316" s="16"/>
      <c r="I316" s="16"/>
      <c r="J316" s="16"/>
      <c r="K316" s="74"/>
      <c r="L316" s="522" t="s">
        <v>228</v>
      </c>
      <c r="M316" s="523"/>
      <c r="N316" s="91">
        <f aca="true" t="shared" si="104" ref="N316:T316">N304+N312</f>
        <v>637427</v>
      </c>
      <c r="O316" s="91">
        <f t="shared" si="104"/>
        <v>490000</v>
      </c>
      <c r="P316" s="91">
        <f t="shared" si="104"/>
        <v>465000</v>
      </c>
      <c r="Q316" s="91">
        <f t="shared" si="104"/>
        <v>590000</v>
      </c>
      <c r="R316" s="398">
        <f t="shared" si="104"/>
        <v>557000</v>
      </c>
      <c r="S316" s="91">
        <f t="shared" si="104"/>
        <v>470000</v>
      </c>
      <c r="T316" s="91">
        <f t="shared" si="104"/>
        <v>470000</v>
      </c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2.75">
      <c r="A317" s="152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76"/>
      <c r="M317" s="77"/>
      <c r="N317" s="78"/>
      <c r="O317" s="78"/>
      <c r="P317" s="78"/>
      <c r="Q317" s="78"/>
      <c r="R317" s="393"/>
      <c r="S317" s="78"/>
      <c r="T317" s="78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ht="12.75">
      <c r="A318" s="84"/>
      <c r="B318" s="133"/>
      <c r="C318" s="133"/>
      <c r="D318" s="133"/>
      <c r="E318" s="133"/>
      <c r="F318" s="133"/>
      <c r="G318" s="133"/>
      <c r="H318" s="133"/>
      <c r="I318" s="133"/>
      <c r="J318" s="133"/>
      <c r="K318" s="72" t="s">
        <v>327</v>
      </c>
      <c r="L318" s="515" t="s">
        <v>326</v>
      </c>
      <c r="M318" s="515"/>
      <c r="N318" s="135"/>
      <c r="O318" s="135"/>
      <c r="P318" s="135"/>
      <c r="Q318" s="135"/>
      <c r="R318" s="397"/>
      <c r="S318" s="135"/>
      <c r="T318" s="135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ht="12.75">
      <c r="A319" s="84" t="s">
        <v>328</v>
      </c>
      <c r="B319" s="133"/>
      <c r="C319" s="133"/>
      <c r="D319" s="133"/>
      <c r="E319" s="133"/>
      <c r="F319" s="133"/>
      <c r="G319" s="133"/>
      <c r="H319" s="133"/>
      <c r="I319" s="133"/>
      <c r="J319" s="133"/>
      <c r="K319" s="72" t="s">
        <v>28</v>
      </c>
      <c r="L319" s="543" t="s">
        <v>426</v>
      </c>
      <c r="M319" s="543"/>
      <c r="N319" s="73"/>
      <c r="O319" s="73"/>
      <c r="P319" s="73"/>
      <c r="Q319" s="73"/>
      <c r="R319" s="397"/>
      <c r="S319" s="73"/>
      <c r="T319" s="73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ht="12.75">
      <c r="A320" s="24" t="s">
        <v>216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53">
        <v>3</v>
      </c>
      <c r="L320" s="153" t="s">
        <v>3</v>
      </c>
      <c r="M320" s="153"/>
      <c r="N320" s="99">
        <f aca="true" t="shared" si="105" ref="N320:T320">N321+N327</f>
        <v>307975</v>
      </c>
      <c r="O320" s="99">
        <f t="shared" si="105"/>
        <v>313350</v>
      </c>
      <c r="P320" s="99">
        <f t="shared" si="105"/>
        <v>62228</v>
      </c>
      <c r="Q320" s="99">
        <f t="shared" si="105"/>
        <v>156200</v>
      </c>
      <c r="R320" s="417">
        <f t="shared" si="105"/>
        <v>70000</v>
      </c>
      <c r="S320" s="154">
        <f t="shared" si="105"/>
        <v>67100</v>
      </c>
      <c r="T320" s="99">
        <f t="shared" si="105"/>
        <v>68000</v>
      </c>
      <c r="U320" s="15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2.75">
      <c r="A321" s="24" t="s">
        <v>216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156">
        <v>31</v>
      </c>
      <c r="L321" s="156" t="s">
        <v>5</v>
      </c>
      <c r="M321" s="156"/>
      <c r="N321" s="112">
        <f aca="true" t="shared" si="106" ref="N321:T321">N322+N324</f>
        <v>247321</v>
      </c>
      <c r="O321" s="112">
        <f t="shared" si="106"/>
        <v>248200</v>
      </c>
      <c r="P321" s="112">
        <f t="shared" si="106"/>
        <v>47876</v>
      </c>
      <c r="Q321" s="112">
        <f t="shared" si="106"/>
        <v>110400</v>
      </c>
      <c r="R321" s="417">
        <f t="shared" si="106"/>
        <v>55600</v>
      </c>
      <c r="S321" s="112">
        <f t="shared" si="106"/>
        <v>50600</v>
      </c>
      <c r="T321" s="112">
        <f t="shared" si="106"/>
        <v>50600</v>
      </c>
      <c r="U321" s="15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2.75">
      <c r="A322" s="24" t="s">
        <v>216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326">
        <v>311</v>
      </c>
      <c r="L322" s="326" t="s">
        <v>81</v>
      </c>
      <c r="M322" s="326"/>
      <c r="N322" s="315">
        <f aca="true" t="shared" si="107" ref="N322:T322">N323</f>
        <v>214688</v>
      </c>
      <c r="O322" s="315">
        <f t="shared" si="107"/>
        <v>215000</v>
      </c>
      <c r="P322" s="315">
        <f t="shared" si="107"/>
        <v>39876</v>
      </c>
      <c r="Q322" s="315">
        <f t="shared" si="107"/>
        <v>96500</v>
      </c>
      <c r="R322" s="417">
        <v>45000</v>
      </c>
      <c r="S322" s="315">
        <f t="shared" si="107"/>
        <v>40000</v>
      </c>
      <c r="T322" s="315">
        <f t="shared" si="107"/>
        <v>40000</v>
      </c>
      <c r="U322" s="15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2.75">
      <c r="A323" s="24" t="s">
        <v>216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109">
        <v>3111</v>
      </c>
      <c r="L323" s="109" t="s">
        <v>81</v>
      </c>
      <c r="M323" s="109"/>
      <c r="N323" s="112">
        <v>214688</v>
      </c>
      <c r="O323" s="112">
        <v>215000</v>
      </c>
      <c r="P323" s="112">
        <v>39876</v>
      </c>
      <c r="Q323" s="112">
        <v>96500</v>
      </c>
      <c r="R323" s="417">
        <v>40000</v>
      </c>
      <c r="S323" s="112">
        <v>40000</v>
      </c>
      <c r="T323" s="112">
        <v>40000</v>
      </c>
      <c r="U323" s="15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2.75">
      <c r="A324" s="24" t="s">
        <v>329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379">
        <v>313</v>
      </c>
      <c r="L324" s="534" t="s">
        <v>247</v>
      </c>
      <c r="M324" s="539"/>
      <c r="N324" s="315">
        <f aca="true" t="shared" si="108" ref="N324:T324">N325+N326</f>
        <v>32633</v>
      </c>
      <c r="O324" s="315">
        <f t="shared" si="108"/>
        <v>33200</v>
      </c>
      <c r="P324" s="315">
        <f t="shared" si="108"/>
        <v>8000</v>
      </c>
      <c r="Q324" s="315">
        <f t="shared" si="108"/>
        <v>13900</v>
      </c>
      <c r="R324" s="417">
        <f t="shared" si="108"/>
        <v>10600</v>
      </c>
      <c r="S324" s="315">
        <f t="shared" si="108"/>
        <v>10600</v>
      </c>
      <c r="T324" s="315">
        <f t="shared" si="108"/>
        <v>10600</v>
      </c>
      <c r="U324" s="15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2.75">
      <c r="A325" s="24" t="s">
        <v>329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57">
        <v>3132</v>
      </c>
      <c r="L325" s="526" t="s">
        <v>233</v>
      </c>
      <c r="M325" s="540"/>
      <c r="N325" s="112">
        <v>28983</v>
      </c>
      <c r="O325" s="112">
        <v>29500</v>
      </c>
      <c r="P325" s="112">
        <v>7000</v>
      </c>
      <c r="Q325" s="112">
        <v>12500</v>
      </c>
      <c r="R325" s="417">
        <v>8500</v>
      </c>
      <c r="S325" s="112">
        <v>8500</v>
      </c>
      <c r="T325" s="112">
        <v>8500</v>
      </c>
      <c r="U325" s="15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2.75">
      <c r="A326" s="24" t="s">
        <v>329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57">
        <v>3133</v>
      </c>
      <c r="L326" s="526" t="s">
        <v>234</v>
      </c>
      <c r="M326" s="540"/>
      <c r="N326" s="112">
        <v>3650</v>
      </c>
      <c r="O326" s="112">
        <v>3700</v>
      </c>
      <c r="P326" s="112">
        <v>1000</v>
      </c>
      <c r="Q326" s="112">
        <v>1400</v>
      </c>
      <c r="R326" s="417">
        <v>2100</v>
      </c>
      <c r="S326" s="112">
        <v>2100</v>
      </c>
      <c r="T326" s="112">
        <v>2100</v>
      </c>
      <c r="U326" s="15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2.75">
      <c r="A327" s="24" t="s">
        <v>329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26">
        <v>32</v>
      </c>
      <c r="L327" s="110" t="s">
        <v>8</v>
      </c>
      <c r="M327" s="111"/>
      <c r="N327" s="112">
        <f aca="true" t="shared" si="109" ref="N327:T327">N328+N331+N336</f>
        <v>60654</v>
      </c>
      <c r="O327" s="112">
        <f t="shared" si="109"/>
        <v>65150</v>
      </c>
      <c r="P327" s="112">
        <f t="shared" si="109"/>
        <v>14352</v>
      </c>
      <c r="Q327" s="112">
        <f t="shared" si="109"/>
        <v>45800</v>
      </c>
      <c r="R327" s="417">
        <f t="shared" si="109"/>
        <v>14400</v>
      </c>
      <c r="S327" s="112">
        <f t="shared" si="109"/>
        <v>16500</v>
      </c>
      <c r="T327" s="112">
        <f t="shared" si="109"/>
        <v>17400</v>
      </c>
      <c r="U327" s="158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2.75">
      <c r="A328" s="24" t="s">
        <v>329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125">
        <v>321</v>
      </c>
      <c r="L328" s="534" t="s">
        <v>9</v>
      </c>
      <c r="M328" s="539"/>
      <c r="N328" s="99">
        <f aca="true" t="shared" si="110" ref="N328:T328">N329+N330</f>
        <v>29787</v>
      </c>
      <c r="O328" s="99">
        <f t="shared" si="110"/>
        <v>30000</v>
      </c>
      <c r="P328" s="99">
        <f t="shared" si="110"/>
        <v>0</v>
      </c>
      <c r="Q328" s="99">
        <f t="shared" si="110"/>
        <v>9100</v>
      </c>
      <c r="R328" s="417">
        <f t="shared" si="110"/>
        <v>0</v>
      </c>
      <c r="S328" s="99">
        <f t="shared" si="110"/>
        <v>0</v>
      </c>
      <c r="T328" s="99">
        <f t="shared" si="110"/>
        <v>0</v>
      </c>
      <c r="U328" s="15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2.75">
      <c r="A329" s="24" t="s">
        <v>329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26">
        <v>3212</v>
      </c>
      <c r="L329" s="526" t="s">
        <v>83</v>
      </c>
      <c r="M329" s="540"/>
      <c r="N329" s="112">
        <v>29787</v>
      </c>
      <c r="O329" s="112">
        <v>30000</v>
      </c>
      <c r="P329" s="112">
        <v>0</v>
      </c>
      <c r="Q329" s="112">
        <v>9100</v>
      </c>
      <c r="R329" s="417">
        <v>0</v>
      </c>
      <c r="S329" s="112">
        <v>0</v>
      </c>
      <c r="T329" s="112">
        <v>0</v>
      </c>
      <c r="U329" s="15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2.75">
      <c r="A330" s="24" t="s">
        <v>329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126">
        <v>3214</v>
      </c>
      <c r="L330" s="126" t="s">
        <v>161</v>
      </c>
      <c r="M330" s="126"/>
      <c r="N330" s="112">
        <v>0</v>
      </c>
      <c r="O330" s="112">
        <v>0</v>
      </c>
      <c r="P330" s="112">
        <v>0</v>
      </c>
      <c r="Q330" s="112">
        <v>0</v>
      </c>
      <c r="R330" s="417">
        <v>0</v>
      </c>
      <c r="S330" s="112">
        <v>0</v>
      </c>
      <c r="T330" s="112">
        <v>0</v>
      </c>
      <c r="U330" s="158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2.75">
      <c r="A331" s="24" t="s">
        <v>329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25">
        <v>322</v>
      </c>
      <c r="L331" s="125" t="s">
        <v>29</v>
      </c>
      <c r="M331" s="125"/>
      <c r="N331" s="99">
        <f aca="true" t="shared" si="111" ref="N331:T331">N332+N333+N334+N335</f>
        <v>17766</v>
      </c>
      <c r="O331" s="99">
        <f t="shared" si="111"/>
        <v>22000</v>
      </c>
      <c r="P331" s="99">
        <f t="shared" si="111"/>
        <v>8600</v>
      </c>
      <c r="Q331" s="99">
        <f t="shared" si="111"/>
        <v>21500</v>
      </c>
      <c r="R331" s="409">
        <f t="shared" si="111"/>
        <v>8600</v>
      </c>
      <c r="S331" s="99">
        <f t="shared" si="111"/>
        <v>9500</v>
      </c>
      <c r="T331" s="99">
        <f t="shared" si="111"/>
        <v>10400</v>
      </c>
      <c r="U331" s="15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2.75">
      <c r="A332" s="24" t="s">
        <v>329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26">
        <v>3227</v>
      </c>
      <c r="L332" s="126" t="s">
        <v>136</v>
      </c>
      <c r="M332" s="126"/>
      <c r="N332" s="112">
        <v>2997</v>
      </c>
      <c r="O332" s="112">
        <v>3000</v>
      </c>
      <c r="P332" s="112">
        <v>2100</v>
      </c>
      <c r="Q332" s="112">
        <v>4000</v>
      </c>
      <c r="R332" s="417">
        <v>2100</v>
      </c>
      <c r="S332" s="112">
        <v>2000</v>
      </c>
      <c r="T332" s="112">
        <v>2200</v>
      </c>
      <c r="U332" s="15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2.75">
      <c r="A333" s="24" t="s">
        <v>329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59">
        <v>3221</v>
      </c>
      <c r="L333" s="160" t="s">
        <v>137</v>
      </c>
      <c r="M333" s="161"/>
      <c r="N333" s="112">
        <v>5863</v>
      </c>
      <c r="O333" s="162">
        <v>8000</v>
      </c>
      <c r="P333" s="112">
        <v>1500</v>
      </c>
      <c r="Q333" s="112">
        <v>8000</v>
      </c>
      <c r="R333" s="418">
        <v>1500</v>
      </c>
      <c r="S333" s="112">
        <v>2000</v>
      </c>
      <c r="T333" s="112">
        <v>2200</v>
      </c>
      <c r="U333" s="15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2.75">
      <c r="A334" s="24" t="s">
        <v>329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59">
        <v>3223</v>
      </c>
      <c r="L334" s="160" t="s">
        <v>86</v>
      </c>
      <c r="M334" s="161"/>
      <c r="N334" s="112">
        <v>8906</v>
      </c>
      <c r="O334" s="162">
        <v>11000</v>
      </c>
      <c r="P334" s="112">
        <v>5000</v>
      </c>
      <c r="Q334" s="112">
        <v>7500</v>
      </c>
      <c r="R334" s="418">
        <v>5000</v>
      </c>
      <c r="S334" s="112">
        <v>5500</v>
      </c>
      <c r="T334" s="112">
        <v>6000</v>
      </c>
      <c r="U334" s="15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2.75">
      <c r="A335" s="24" t="s">
        <v>329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59">
        <v>3225</v>
      </c>
      <c r="L335" s="160" t="s">
        <v>197</v>
      </c>
      <c r="M335" s="161"/>
      <c r="N335" s="162">
        <v>0</v>
      </c>
      <c r="O335" s="162">
        <v>0</v>
      </c>
      <c r="P335" s="162">
        <v>0</v>
      </c>
      <c r="Q335" s="112">
        <v>2000</v>
      </c>
      <c r="R335" s="418">
        <v>0</v>
      </c>
      <c r="S335" s="112">
        <v>0</v>
      </c>
      <c r="T335" s="112">
        <v>0</v>
      </c>
      <c r="U335" s="15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2.75">
      <c r="A336" s="24" t="s">
        <v>329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311">
        <v>323</v>
      </c>
      <c r="L336" s="312" t="s">
        <v>10</v>
      </c>
      <c r="M336" s="313"/>
      <c r="N336" s="314">
        <f aca="true" t="shared" si="112" ref="N336:T336">N337+N338+N339</f>
        <v>13101</v>
      </c>
      <c r="O336" s="314">
        <f t="shared" si="112"/>
        <v>13150</v>
      </c>
      <c r="P336" s="314">
        <f t="shared" si="112"/>
        <v>5752</v>
      </c>
      <c r="Q336" s="315">
        <f t="shared" si="112"/>
        <v>15200</v>
      </c>
      <c r="R336" s="418">
        <f t="shared" si="112"/>
        <v>5800</v>
      </c>
      <c r="S336" s="315">
        <f t="shared" si="112"/>
        <v>7000</v>
      </c>
      <c r="T336" s="315">
        <f t="shared" si="112"/>
        <v>7000</v>
      </c>
      <c r="U336" s="15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2.75">
      <c r="A337" s="24" t="s">
        <v>329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59">
        <v>3231</v>
      </c>
      <c r="L337" s="160" t="s">
        <v>205</v>
      </c>
      <c r="M337" s="161"/>
      <c r="N337" s="162">
        <v>1250</v>
      </c>
      <c r="O337" s="162">
        <v>1250</v>
      </c>
      <c r="P337" s="162">
        <v>0</v>
      </c>
      <c r="Q337" s="112">
        <v>0</v>
      </c>
      <c r="R337" s="418">
        <v>0</v>
      </c>
      <c r="S337" s="112">
        <v>0</v>
      </c>
      <c r="T337" s="112">
        <v>0</v>
      </c>
      <c r="U337" s="15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2.75">
      <c r="A338" s="24" t="s">
        <v>329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09">
        <v>3236</v>
      </c>
      <c r="L338" s="110" t="s">
        <v>138</v>
      </c>
      <c r="M338" s="111"/>
      <c r="N338" s="112">
        <v>3451</v>
      </c>
      <c r="O338" s="112">
        <v>3500</v>
      </c>
      <c r="P338" s="112">
        <v>1052</v>
      </c>
      <c r="Q338" s="112">
        <v>9200</v>
      </c>
      <c r="R338" s="417">
        <v>1100</v>
      </c>
      <c r="S338" s="112">
        <v>2000</v>
      </c>
      <c r="T338" s="112">
        <v>2000</v>
      </c>
      <c r="U338" s="15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2.75">
      <c r="A339" s="24" t="s">
        <v>329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09">
        <v>3237</v>
      </c>
      <c r="L339" s="110" t="s">
        <v>169</v>
      </c>
      <c r="M339" s="111"/>
      <c r="N339" s="112">
        <v>8400</v>
      </c>
      <c r="O339" s="112">
        <v>8400</v>
      </c>
      <c r="P339" s="112">
        <v>4700</v>
      </c>
      <c r="Q339" s="112">
        <v>6000</v>
      </c>
      <c r="R339" s="417">
        <v>4700</v>
      </c>
      <c r="S339" s="112">
        <v>5000</v>
      </c>
      <c r="T339" s="112">
        <v>5000</v>
      </c>
      <c r="U339" s="15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2.75" hidden="1">
      <c r="A340" s="24" t="s">
        <v>329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08">
        <v>4</v>
      </c>
      <c r="L340" s="108" t="s">
        <v>4</v>
      </c>
      <c r="M340" s="108"/>
      <c r="N340" s="99">
        <f aca="true" t="shared" si="113" ref="N340:O342">N341</f>
        <v>0</v>
      </c>
      <c r="O340" s="99">
        <f t="shared" si="113"/>
        <v>0</v>
      </c>
      <c r="P340" s="99">
        <f aca="true" t="shared" si="114" ref="P340:T342">P341</f>
        <v>0</v>
      </c>
      <c r="Q340" s="99">
        <f t="shared" si="114"/>
        <v>0</v>
      </c>
      <c r="R340" s="409">
        <f t="shared" si="114"/>
        <v>0</v>
      </c>
      <c r="S340" s="99">
        <f t="shared" si="114"/>
        <v>0</v>
      </c>
      <c r="T340" s="99">
        <f t="shared" si="114"/>
        <v>0</v>
      </c>
      <c r="U340" s="15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2.75" hidden="1">
      <c r="A341" s="24" t="s">
        <v>329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09">
        <v>42</v>
      </c>
      <c r="L341" s="109" t="s">
        <v>198</v>
      </c>
      <c r="M341" s="109"/>
      <c r="N341" s="112">
        <f t="shared" si="113"/>
        <v>0</v>
      </c>
      <c r="O341" s="112">
        <f t="shared" si="113"/>
        <v>0</v>
      </c>
      <c r="P341" s="112">
        <f t="shared" si="114"/>
        <v>0</v>
      </c>
      <c r="Q341" s="112">
        <f t="shared" si="114"/>
        <v>0</v>
      </c>
      <c r="R341" s="409">
        <f t="shared" si="114"/>
        <v>0</v>
      </c>
      <c r="S341" s="112">
        <f t="shared" si="114"/>
        <v>0</v>
      </c>
      <c r="T341" s="112">
        <f t="shared" si="114"/>
        <v>0</v>
      </c>
      <c r="U341" s="15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2.75" hidden="1">
      <c r="A342" s="24" t="s">
        <v>329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311">
        <v>422</v>
      </c>
      <c r="L342" s="312" t="s">
        <v>17</v>
      </c>
      <c r="M342" s="313"/>
      <c r="N342" s="314">
        <f t="shared" si="113"/>
        <v>0</v>
      </c>
      <c r="O342" s="314">
        <f t="shared" si="113"/>
        <v>0</v>
      </c>
      <c r="P342" s="314">
        <f t="shared" si="114"/>
        <v>0</v>
      </c>
      <c r="Q342" s="314">
        <f t="shared" si="114"/>
        <v>0</v>
      </c>
      <c r="R342" s="419">
        <f t="shared" si="114"/>
        <v>0</v>
      </c>
      <c r="S342" s="314">
        <f t="shared" si="114"/>
        <v>0</v>
      </c>
      <c r="T342" s="314">
        <f t="shared" si="114"/>
        <v>0</v>
      </c>
      <c r="U342" s="15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3.5" hidden="1" thickBot="1">
      <c r="A343" s="24" t="s">
        <v>329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63">
        <v>4227</v>
      </c>
      <c r="L343" s="164" t="s">
        <v>199</v>
      </c>
      <c r="M343" s="165"/>
      <c r="N343" s="166">
        <v>0</v>
      </c>
      <c r="O343" s="166">
        <v>0</v>
      </c>
      <c r="P343" s="166">
        <v>0</v>
      </c>
      <c r="Q343" s="166">
        <v>0</v>
      </c>
      <c r="R343" s="420">
        <v>0</v>
      </c>
      <c r="S343" s="166">
        <v>0</v>
      </c>
      <c r="T343" s="166">
        <v>0</v>
      </c>
      <c r="U343" s="158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49"/>
      <c r="L344" s="49" t="s">
        <v>127</v>
      </c>
      <c r="M344" s="49"/>
      <c r="N344" s="50">
        <f aca="true" t="shared" si="115" ref="N344:T344">N320+N340</f>
        <v>307975</v>
      </c>
      <c r="O344" s="50">
        <f t="shared" si="115"/>
        <v>313350</v>
      </c>
      <c r="P344" s="50">
        <f t="shared" si="115"/>
        <v>62228</v>
      </c>
      <c r="Q344" s="50">
        <f t="shared" si="115"/>
        <v>156200</v>
      </c>
      <c r="R344" s="421">
        <f t="shared" si="115"/>
        <v>70000</v>
      </c>
      <c r="S344" s="167">
        <f t="shared" si="115"/>
        <v>67100</v>
      </c>
      <c r="T344" s="50">
        <f t="shared" si="115"/>
        <v>68000</v>
      </c>
      <c r="U344" s="158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2"/>
      <c r="L345" s="52"/>
      <c r="M345" s="52"/>
      <c r="N345" s="53"/>
      <c r="O345" s="53"/>
      <c r="P345" s="53"/>
      <c r="Q345" s="53"/>
      <c r="R345" s="393"/>
      <c r="S345" s="53"/>
      <c r="T345" s="53"/>
      <c r="U345" s="158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72" t="s">
        <v>331</v>
      </c>
      <c r="L346" s="515" t="s">
        <v>332</v>
      </c>
      <c r="M346" s="516"/>
      <c r="N346" s="73"/>
      <c r="O346" s="73"/>
      <c r="P346" s="73"/>
      <c r="Q346" s="73"/>
      <c r="R346" s="397"/>
      <c r="S346" s="73"/>
      <c r="T346" s="73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2.75">
      <c r="A347" s="25" t="s">
        <v>333</v>
      </c>
      <c r="B347" s="13"/>
      <c r="C347" s="13"/>
      <c r="D347" s="13"/>
      <c r="E347" s="13"/>
      <c r="F347" s="13"/>
      <c r="G347" s="13"/>
      <c r="H347" s="13"/>
      <c r="I347" s="13"/>
      <c r="J347" s="13">
        <v>640</v>
      </c>
      <c r="K347" s="70" t="s">
        <v>28</v>
      </c>
      <c r="L347" s="25" t="s">
        <v>104</v>
      </c>
      <c r="M347" s="70"/>
      <c r="N347" s="26"/>
      <c r="O347" s="26"/>
      <c r="P347" s="26"/>
      <c r="Q347" s="26"/>
      <c r="R347" s="394"/>
      <c r="S347" s="59"/>
      <c r="T347" s="59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2.75">
      <c r="A348" s="24" t="s">
        <v>334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108">
        <v>3</v>
      </c>
      <c r="L348" s="108" t="s">
        <v>3</v>
      </c>
      <c r="M348" s="108"/>
      <c r="N348" s="99">
        <f aca="true" t="shared" si="116" ref="N348:T348">N349</f>
        <v>833576</v>
      </c>
      <c r="O348" s="99">
        <f t="shared" si="116"/>
        <v>520000</v>
      </c>
      <c r="P348" s="99">
        <f t="shared" si="116"/>
        <v>680000</v>
      </c>
      <c r="Q348" s="30">
        <f t="shared" si="116"/>
        <v>700000</v>
      </c>
      <c r="R348" s="409">
        <f t="shared" si="116"/>
        <v>520000</v>
      </c>
      <c r="S348" s="99">
        <f t="shared" si="116"/>
        <v>650000</v>
      </c>
      <c r="T348" s="99">
        <f t="shared" si="116"/>
        <v>650000</v>
      </c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2.75">
      <c r="A349" s="24" t="s">
        <v>334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109">
        <v>32</v>
      </c>
      <c r="L349" s="110" t="s">
        <v>8</v>
      </c>
      <c r="M349" s="111"/>
      <c r="N349" s="112">
        <f aca="true" t="shared" si="117" ref="N349:T349">N350+N352</f>
        <v>833576</v>
      </c>
      <c r="O349" s="112">
        <f t="shared" si="117"/>
        <v>520000</v>
      </c>
      <c r="P349" s="112">
        <f t="shared" si="117"/>
        <v>680000</v>
      </c>
      <c r="Q349" s="38">
        <f t="shared" si="117"/>
        <v>700000</v>
      </c>
      <c r="R349" s="409">
        <f t="shared" si="117"/>
        <v>520000</v>
      </c>
      <c r="S349" s="112">
        <f t="shared" si="117"/>
        <v>650000</v>
      </c>
      <c r="T349" s="112">
        <f t="shared" si="117"/>
        <v>650000</v>
      </c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2.75">
      <c r="A350" s="24" t="s">
        <v>334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125">
        <v>322</v>
      </c>
      <c r="L350" s="322" t="s">
        <v>29</v>
      </c>
      <c r="M350" s="323"/>
      <c r="N350" s="315">
        <f aca="true" t="shared" si="118" ref="N350:T350">N351</f>
        <v>613145</v>
      </c>
      <c r="O350" s="315">
        <f t="shared" si="118"/>
        <v>400000</v>
      </c>
      <c r="P350" s="315">
        <f t="shared" si="118"/>
        <v>530000</v>
      </c>
      <c r="Q350" s="318">
        <f t="shared" si="118"/>
        <v>450000</v>
      </c>
      <c r="R350" s="409">
        <f t="shared" si="118"/>
        <v>400000</v>
      </c>
      <c r="S350" s="315">
        <f t="shared" si="118"/>
        <v>550000</v>
      </c>
      <c r="T350" s="315">
        <f t="shared" si="118"/>
        <v>550000</v>
      </c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2.75">
      <c r="A351" s="24" t="s">
        <v>334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109">
        <v>3223</v>
      </c>
      <c r="L351" s="110" t="s">
        <v>86</v>
      </c>
      <c r="M351" s="111"/>
      <c r="N351" s="112">
        <v>613145</v>
      </c>
      <c r="O351" s="112">
        <v>400000</v>
      </c>
      <c r="P351" s="112">
        <v>530000</v>
      </c>
      <c r="Q351" s="38">
        <v>450000</v>
      </c>
      <c r="R351" s="409">
        <v>400000</v>
      </c>
      <c r="S351" s="112">
        <v>550000</v>
      </c>
      <c r="T351" s="112">
        <v>550000</v>
      </c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2.75">
      <c r="A352" s="24" t="s">
        <v>334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125">
        <v>323</v>
      </c>
      <c r="L352" s="322" t="s">
        <v>10</v>
      </c>
      <c r="M352" s="323"/>
      <c r="N352" s="315">
        <f aca="true" t="shared" si="119" ref="N352:T352">N353</f>
        <v>220431</v>
      </c>
      <c r="O352" s="315">
        <f t="shared" si="119"/>
        <v>120000</v>
      </c>
      <c r="P352" s="315">
        <f t="shared" si="119"/>
        <v>150000</v>
      </c>
      <c r="Q352" s="318">
        <f t="shared" si="119"/>
        <v>250000</v>
      </c>
      <c r="R352" s="409">
        <f t="shared" si="119"/>
        <v>120000</v>
      </c>
      <c r="S352" s="315">
        <f t="shared" si="119"/>
        <v>100000</v>
      </c>
      <c r="T352" s="315">
        <f t="shared" si="119"/>
        <v>100000</v>
      </c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2.75">
      <c r="A353" s="24" t="s">
        <v>334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109">
        <v>3232</v>
      </c>
      <c r="L353" s="109" t="s">
        <v>105</v>
      </c>
      <c r="M353" s="109"/>
      <c r="N353" s="112">
        <v>220431</v>
      </c>
      <c r="O353" s="112">
        <v>120000</v>
      </c>
      <c r="P353" s="112">
        <v>150000</v>
      </c>
      <c r="Q353" s="38">
        <v>250000</v>
      </c>
      <c r="R353" s="409">
        <v>120000</v>
      </c>
      <c r="S353" s="112">
        <v>100000</v>
      </c>
      <c r="T353" s="112">
        <v>100000</v>
      </c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75"/>
      <c r="L354" s="522" t="s">
        <v>127</v>
      </c>
      <c r="M354" s="538"/>
      <c r="N354" s="81">
        <f aca="true" t="shared" si="120" ref="N354:T354">N348</f>
        <v>833576</v>
      </c>
      <c r="O354" s="81">
        <f t="shared" si="120"/>
        <v>520000</v>
      </c>
      <c r="P354" s="81">
        <f t="shared" si="120"/>
        <v>680000</v>
      </c>
      <c r="Q354" s="81">
        <f t="shared" si="120"/>
        <v>700000</v>
      </c>
      <c r="R354" s="398">
        <f t="shared" si="120"/>
        <v>520000</v>
      </c>
      <c r="S354" s="81">
        <f t="shared" si="120"/>
        <v>650000</v>
      </c>
      <c r="T354" s="81">
        <f t="shared" si="120"/>
        <v>650000</v>
      </c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2"/>
      <c r="L355" s="67"/>
      <c r="M355" s="168"/>
      <c r="N355" s="53"/>
      <c r="O355" s="53"/>
      <c r="P355" s="53"/>
      <c r="Q355" s="53"/>
      <c r="R355" s="393"/>
      <c r="S355" s="53"/>
      <c r="T355" s="53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72" t="s">
        <v>335</v>
      </c>
      <c r="L356" s="515" t="s">
        <v>411</v>
      </c>
      <c r="M356" s="516"/>
      <c r="N356" s="516"/>
      <c r="O356" s="516"/>
      <c r="P356" s="73"/>
      <c r="Q356" s="73"/>
      <c r="R356" s="397"/>
      <c r="S356" s="73"/>
      <c r="T356" s="73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2.75">
      <c r="A357" s="25" t="s">
        <v>336</v>
      </c>
      <c r="B357" s="13"/>
      <c r="C357" s="13"/>
      <c r="D357" s="13"/>
      <c r="E357" s="13"/>
      <c r="F357" s="13"/>
      <c r="G357" s="13"/>
      <c r="H357" s="13"/>
      <c r="I357" s="13"/>
      <c r="J357" s="13">
        <v>520</v>
      </c>
      <c r="K357" s="70" t="s">
        <v>60</v>
      </c>
      <c r="L357" s="25" t="s">
        <v>106</v>
      </c>
      <c r="M357" s="70"/>
      <c r="N357" s="169"/>
      <c r="O357" s="26"/>
      <c r="P357" s="26"/>
      <c r="Q357" s="26"/>
      <c r="R357" s="394"/>
      <c r="S357" s="59"/>
      <c r="T357" s="59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2.75">
      <c r="A358" s="24" t="s">
        <v>337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108">
        <v>3</v>
      </c>
      <c r="L358" s="108" t="s">
        <v>3</v>
      </c>
      <c r="M358" s="108"/>
      <c r="N358" s="99">
        <f>N359</f>
        <v>19688</v>
      </c>
      <c r="O358" s="99">
        <f>O359</f>
        <v>30000</v>
      </c>
      <c r="P358" s="99">
        <f aca="true" t="shared" si="121" ref="P358:T359">P359</f>
        <v>45000</v>
      </c>
      <c r="Q358" s="30">
        <f t="shared" si="121"/>
        <v>30000</v>
      </c>
      <c r="R358" s="409">
        <f t="shared" si="121"/>
        <v>35000</v>
      </c>
      <c r="S358" s="99">
        <f t="shared" si="121"/>
        <v>25000</v>
      </c>
      <c r="T358" s="99">
        <f t="shared" si="121"/>
        <v>25000</v>
      </c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2.75">
      <c r="A359" s="24" t="s">
        <v>337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109">
        <v>32</v>
      </c>
      <c r="L359" s="110" t="s">
        <v>8</v>
      </c>
      <c r="M359" s="111"/>
      <c r="N359" s="112">
        <f>N360</f>
        <v>19688</v>
      </c>
      <c r="O359" s="112">
        <f>O360</f>
        <v>30000</v>
      </c>
      <c r="P359" s="112">
        <f t="shared" si="121"/>
        <v>45000</v>
      </c>
      <c r="Q359" s="38">
        <f t="shared" si="121"/>
        <v>30000</v>
      </c>
      <c r="R359" s="409">
        <f t="shared" si="121"/>
        <v>35000</v>
      </c>
      <c r="S359" s="112">
        <f t="shared" si="121"/>
        <v>25000</v>
      </c>
      <c r="T359" s="112">
        <f t="shared" si="121"/>
        <v>25000</v>
      </c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2.75">
      <c r="A360" s="24" t="s">
        <v>337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125">
        <v>323</v>
      </c>
      <c r="L360" s="322" t="s">
        <v>10</v>
      </c>
      <c r="M360" s="323"/>
      <c r="N360" s="315">
        <f aca="true" t="shared" si="122" ref="N360:T360">N361+N362+N363</f>
        <v>19688</v>
      </c>
      <c r="O360" s="315">
        <f t="shared" si="122"/>
        <v>30000</v>
      </c>
      <c r="P360" s="315">
        <f t="shared" si="122"/>
        <v>45000</v>
      </c>
      <c r="Q360" s="318">
        <f t="shared" si="122"/>
        <v>30000</v>
      </c>
      <c r="R360" s="409">
        <f t="shared" si="122"/>
        <v>35000</v>
      </c>
      <c r="S360" s="315">
        <f t="shared" si="122"/>
        <v>25000</v>
      </c>
      <c r="T360" s="315">
        <f t="shared" si="122"/>
        <v>25000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2.75">
      <c r="A361" s="24" t="s">
        <v>337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109">
        <v>3234</v>
      </c>
      <c r="L361" s="109" t="s">
        <v>107</v>
      </c>
      <c r="M361" s="109"/>
      <c r="N361" s="112">
        <v>19688</v>
      </c>
      <c r="O361" s="112">
        <v>30000</v>
      </c>
      <c r="P361" s="112">
        <v>45000</v>
      </c>
      <c r="Q361" s="38">
        <v>30000</v>
      </c>
      <c r="R361" s="409">
        <v>25000</v>
      </c>
      <c r="S361" s="112">
        <v>25000</v>
      </c>
      <c r="T361" s="112">
        <v>25000</v>
      </c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3.5" thickBot="1">
      <c r="A362" s="24" t="s">
        <v>337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109">
        <v>3234</v>
      </c>
      <c r="L362" s="109" t="s">
        <v>200</v>
      </c>
      <c r="M362" s="109"/>
      <c r="N362" s="112">
        <v>0</v>
      </c>
      <c r="O362" s="112">
        <v>0</v>
      </c>
      <c r="P362" s="112">
        <v>0</v>
      </c>
      <c r="Q362" s="38">
        <v>0</v>
      </c>
      <c r="R362" s="409">
        <v>10000</v>
      </c>
      <c r="S362" s="112">
        <v>0</v>
      </c>
      <c r="T362" s="112">
        <v>0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3.5" hidden="1" thickBot="1">
      <c r="A363" s="24" t="s">
        <v>337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48">
        <v>3234</v>
      </c>
      <c r="L363" s="148" t="s">
        <v>129</v>
      </c>
      <c r="M363" s="148"/>
      <c r="N363" s="137">
        <v>0</v>
      </c>
      <c r="O363" s="137">
        <v>0</v>
      </c>
      <c r="P363" s="137">
        <v>0</v>
      </c>
      <c r="Q363" s="38">
        <v>0</v>
      </c>
      <c r="R363" s="416">
        <v>0</v>
      </c>
      <c r="S363" s="112">
        <v>0</v>
      </c>
      <c r="T363" s="112">
        <v>0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04"/>
      <c r="L364" s="104" t="s">
        <v>127</v>
      </c>
      <c r="M364" s="104"/>
      <c r="N364" s="105">
        <f aca="true" t="shared" si="123" ref="N364:T364">N358</f>
        <v>19688</v>
      </c>
      <c r="O364" s="105">
        <f t="shared" si="123"/>
        <v>30000</v>
      </c>
      <c r="P364" s="105">
        <f t="shared" si="123"/>
        <v>45000</v>
      </c>
      <c r="Q364" s="105">
        <f t="shared" si="123"/>
        <v>30000</v>
      </c>
      <c r="R364" s="408">
        <f t="shared" si="123"/>
        <v>35000</v>
      </c>
      <c r="S364" s="105">
        <f t="shared" si="123"/>
        <v>25000</v>
      </c>
      <c r="T364" s="105">
        <f t="shared" si="123"/>
        <v>25000</v>
      </c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3"/>
      <c r="L365" s="123"/>
      <c r="M365" s="123"/>
      <c r="N365" s="119"/>
      <c r="O365" s="119"/>
      <c r="P365" s="119"/>
      <c r="Q365" s="119"/>
      <c r="R365" s="413"/>
      <c r="S365" s="119"/>
      <c r="T365" s="119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2.75">
      <c r="A366" s="25" t="s">
        <v>338</v>
      </c>
      <c r="B366" s="13"/>
      <c r="C366" s="13"/>
      <c r="D366" s="13"/>
      <c r="E366" s="13"/>
      <c r="F366" s="13"/>
      <c r="G366" s="13"/>
      <c r="H366" s="13"/>
      <c r="I366" s="13"/>
      <c r="J366" s="13">
        <v>630</v>
      </c>
      <c r="K366" s="70" t="s">
        <v>60</v>
      </c>
      <c r="L366" s="519" t="s">
        <v>339</v>
      </c>
      <c r="M366" s="519"/>
      <c r="N366" s="26"/>
      <c r="O366" s="26"/>
      <c r="P366" s="26"/>
      <c r="Q366" s="26"/>
      <c r="R366" s="394"/>
      <c r="S366" s="59"/>
      <c r="T366" s="59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2.75">
      <c r="A367" s="24" t="s">
        <v>338</v>
      </c>
      <c r="B367" s="5">
        <v>1</v>
      </c>
      <c r="C367" s="5"/>
      <c r="D367" s="5">
        <v>3</v>
      </c>
      <c r="E367" s="5"/>
      <c r="F367" s="5">
        <v>5</v>
      </c>
      <c r="G367" s="5"/>
      <c r="H367" s="5"/>
      <c r="I367" s="5"/>
      <c r="J367" s="5">
        <v>630</v>
      </c>
      <c r="K367" s="108">
        <v>3</v>
      </c>
      <c r="L367" s="108" t="s">
        <v>3</v>
      </c>
      <c r="M367" s="108"/>
      <c r="N367" s="99">
        <f aca="true" t="shared" si="124" ref="N367:O369">N368</f>
        <v>483225</v>
      </c>
      <c r="O367" s="30">
        <f t="shared" si="124"/>
        <v>150000</v>
      </c>
      <c r="P367" s="99">
        <f aca="true" t="shared" si="125" ref="P367:T369">P368</f>
        <v>26000</v>
      </c>
      <c r="Q367" s="30">
        <f t="shared" si="125"/>
        <v>150000</v>
      </c>
      <c r="R367" s="409">
        <f t="shared" si="125"/>
        <v>20000</v>
      </c>
      <c r="S367" s="99">
        <f t="shared" si="125"/>
        <v>20000</v>
      </c>
      <c r="T367" s="99">
        <f t="shared" si="125"/>
        <v>15000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2.75">
      <c r="A368" s="24" t="s">
        <v>338</v>
      </c>
      <c r="B368" s="5">
        <v>1</v>
      </c>
      <c r="C368" s="5"/>
      <c r="D368" s="5">
        <v>3</v>
      </c>
      <c r="E368" s="5"/>
      <c r="F368" s="5">
        <v>5</v>
      </c>
      <c r="G368" s="5"/>
      <c r="H368" s="5"/>
      <c r="I368" s="5"/>
      <c r="J368" s="5">
        <v>630</v>
      </c>
      <c r="K368" s="109">
        <v>32</v>
      </c>
      <c r="L368" s="110" t="s">
        <v>8</v>
      </c>
      <c r="M368" s="111"/>
      <c r="N368" s="112">
        <f t="shared" si="124"/>
        <v>483225</v>
      </c>
      <c r="O368" s="38">
        <f t="shared" si="124"/>
        <v>150000</v>
      </c>
      <c r="P368" s="112">
        <f t="shared" si="125"/>
        <v>26000</v>
      </c>
      <c r="Q368" s="38">
        <f t="shared" si="125"/>
        <v>150000</v>
      </c>
      <c r="R368" s="409">
        <f t="shared" si="125"/>
        <v>20000</v>
      </c>
      <c r="S368" s="112">
        <f t="shared" si="125"/>
        <v>20000</v>
      </c>
      <c r="T368" s="112">
        <f t="shared" si="125"/>
        <v>15000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2.75">
      <c r="A369" s="24" t="s">
        <v>338</v>
      </c>
      <c r="B369" s="5">
        <v>1</v>
      </c>
      <c r="C369" s="5"/>
      <c r="D369" s="5">
        <v>3</v>
      </c>
      <c r="E369" s="5"/>
      <c r="F369" s="5">
        <v>5</v>
      </c>
      <c r="G369" s="5"/>
      <c r="H369" s="5"/>
      <c r="I369" s="5"/>
      <c r="J369" s="5">
        <v>630</v>
      </c>
      <c r="K369" s="125">
        <v>323</v>
      </c>
      <c r="L369" s="322" t="s">
        <v>10</v>
      </c>
      <c r="M369" s="323"/>
      <c r="N369" s="315">
        <f t="shared" si="124"/>
        <v>483225</v>
      </c>
      <c r="O369" s="318">
        <f t="shared" si="124"/>
        <v>150000</v>
      </c>
      <c r="P369" s="315">
        <f t="shared" si="125"/>
        <v>26000</v>
      </c>
      <c r="Q369" s="318">
        <f t="shared" si="125"/>
        <v>150000</v>
      </c>
      <c r="R369" s="409">
        <f t="shared" si="125"/>
        <v>20000</v>
      </c>
      <c r="S369" s="315">
        <f t="shared" si="125"/>
        <v>20000</v>
      </c>
      <c r="T369" s="315">
        <f t="shared" si="125"/>
        <v>15000</v>
      </c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3.5" thickBot="1">
      <c r="A370" s="24" t="s">
        <v>338</v>
      </c>
      <c r="B370" s="5">
        <v>1</v>
      </c>
      <c r="C370" s="5"/>
      <c r="D370" s="5">
        <v>3</v>
      </c>
      <c r="E370" s="5"/>
      <c r="F370" s="5">
        <v>5</v>
      </c>
      <c r="G370" s="5"/>
      <c r="H370" s="5"/>
      <c r="I370" s="5"/>
      <c r="J370" s="5">
        <v>630</v>
      </c>
      <c r="K370" s="109">
        <v>3232</v>
      </c>
      <c r="L370" s="109" t="s">
        <v>109</v>
      </c>
      <c r="M370" s="109"/>
      <c r="N370" s="112">
        <v>483225</v>
      </c>
      <c r="O370" s="38">
        <v>150000</v>
      </c>
      <c r="P370" s="112">
        <v>26000</v>
      </c>
      <c r="Q370" s="38">
        <v>150000</v>
      </c>
      <c r="R370" s="409">
        <v>20000</v>
      </c>
      <c r="S370" s="112">
        <v>20000</v>
      </c>
      <c r="T370" s="112">
        <v>15000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04"/>
      <c r="L371" s="104" t="s">
        <v>127</v>
      </c>
      <c r="M371" s="104"/>
      <c r="N371" s="105">
        <f aca="true" t="shared" si="126" ref="N371:T371">N367</f>
        <v>483225</v>
      </c>
      <c r="O371" s="105">
        <f t="shared" si="126"/>
        <v>150000</v>
      </c>
      <c r="P371" s="105">
        <f t="shared" si="126"/>
        <v>26000</v>
      </c>
      <c r="Q371" s="105">
        <f t="shared" si="126"/>
        <v>150000</v>
      </c>
      <c r="R371" s="408">
        <f t="shared" si="126"/>
        <v>20000</v>
      </c>
      <c r="S371" s="105">
        <f t="shared" si="126"/>
        <v>20000</v>
      </c>
      <c r="T371" s="105">
        <f t="shared" si="126"/>
        <v>15000</v>
      </c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2"/>
      <c r="L372" s="52"/>
      <c r="M372" s="52"/>
      <c r="N372" s="53"/>
      <c r="O372" s="53"/>
      <c r="P372" s="53"/>
      <c r="Q372" s="53"/>
      <c r="R372" s="393"/>
      <c r="S372" s="53"/>
      <c r="T372" s="53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2.75">
      <c r="A373" s="25" t="s">
        <v>341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72" t="s">
        <v>343</v>
      </c>
      <c r="L373" s="72" t="s">
        <v>340</v>
      </c>
      <c r="M373" s="151"/>
      <c r="N373" s="73"/>
      <c r="O373" s="73"/>
      <c r="P373" s="73"/>
      <c r="Q373" s="73"/>
      <c r="R373" s="397"/>
      <c r="S373" s="73"/>
      <c r="T373" s="73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2.75">
      <c r="A374" s="25" t="s">
        <v>342</v>
      </c>
      <c r="B374" s="13"/>
      <c r="C374" s="13"/>
      <c r="D374" s="13"/>
      <c r="E374" s="13"/>
      <c r="F374" s="13"/>
      <c r="G374" s="13"/>
      <c r="H374" s="13"/>
      <c r="I374" s="13"/>
      <c r="J374" s="13">
        <v>510</v>
      </c>
      <c r="K374" s="70" t="s">
        <v>355</v>
      </c>
      <c r="L374" s="25" t="s">
        <v>108</v>
      </c>
      <c r="M374" s="70"/>
      <c r="N374" s="169"/>
      <c r="O374" s="26"/>
      <c r="P374" s="26"/>
      <c r="Q374" s="26"/>
      <c r="R374" s="394"/>
      <c r="S374" s="59"/>
      <c r="T374" s="59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2.75">
      <c r="A375" s="24" t="s">
        <v>342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108">
        <v>4</v>
      </c>
      <c r="L375" s="108" t="s">
        <v>4</v>
      </c>
      <c r="M375" s="108"/>
      <c r="N375" s="99">
        <f aca="true" t="shared" si="127" ref="N375:T375">N376</f>
        <v>91017</v>
      </c>
      <c r="O375" s="99">
        <f t="shared" si="127"/>
        <v>770000</v>
      </c>
      <c r="P375" s="99">
        <f>P376</f>
        <v>283690</v>
      </c>
      <c r="Q375" s="30">
        <f t="shared" si="127"/>
        <v>553500</v>
      </c>
      <c r="R375" s="409">
        <f t="shared" si="127"/>
        <v>80000</v>
      </c>
      <c r="S375" s="99">
        <f t="shared" si="127"/>
        <v>15000</v>
      </c>
      <c r="T375" s="99">
        <f t="shared" si="127"/>
        <v>10000</v>
      </c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2.75">
      <c r="A376" s="24" t="s">
        <v>342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109">
        <v>42</v>
      </c>
      <c r="L376" s="109" t="s">
        <v>31</v>
      </c>
      <c r="M376" s="109"/>
      <c r="N376" s="112">
        <f aca="true" t="shared" si="128" ref="N376:T376">N377+N383</f>
        <v>91017</v>
      </c>
      <c r="O376" s="112">
        <f t="shared" si="128"/>
        <v>770000</v>
      </c>
      <c r="P376" s="112">
        <f>P377+P383+P385</f>
        <v>283690</v>
      </c>
      <c r="Q376" s="38">
        <f t="shared" si="128"/>
        <v>553500</v>
      </c>
      <c r="R376" s="409">
        <f t="shared" si="128"/>
        <v>80000</v>
      </c>
      <c r="S376" s="112">
        <f t="shared" si="128"/>
        <v>15000</v>
      </c>
      <c r="T376" s="112">
        <f t="shared" si="128"/>
        <v>10000</v>
      </c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2.75">
      <c r="A377" s="24" t="s">
        <v>342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125">
        <v>422</v>
      </c>
      <c r="L377" s="125" t="s">
        <v>17</v>
      </c>
      <c r="M377" s="125"/>
      <c r="N377" s="315">
        <f aca="true" t="shared" si="129" ref="N377:T377">N378+N379+N380+N381+N382</f>
        <v>91017</v>
      </c>
      <c r="O377" s="315">
        <f t="shared" si="129"/>
        <v>70000</v>
      </c>
      <c r="P377" s="315">
        <f t="shared" si="129"/>
        <v>64440</v>
      </c>
      <c r="Q377" s="318">
        <f t="shared" si="129"/>
        <v>153500</v>
      </c>
      <c r="R377" s="409">
        <f t="shared" si="129"/>
        <v>80000</v>
      </c>
      <c r="S377" s="315">
        <f t="shared" si="129"/>
        <v>15000</v>
      </c>
      <c r="T377" s="315">
        <f t="shared" si="129"/>
        <v>10000</v>
      </c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2.75" hidden="1">
      <c r="A378" s="24" t="s">
        <v>342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109">
        <v>4227</v>
      </c>
      <c r="L378" s="109" t="s">
        <v>162</v>
      </c>
      <c r="M378" s="109"/>
      <c r="N378" s="112">
        <v>0</v>
      </c>
      <c r="O378" s="112">
        <v>0</v>
      </c>
      <c r="P378" s="112">
        <v>0</v>
      </c>
      <c r="Q378" s="38">
        <v>0</v>
      </c>
      <c r="R378" s="409">
        <v>0</v>
      </c>
      <c r="S378" s="112">
        <v>0</v>
      </c>
      <c r="T378" s="112">
        <v>0</v>
      </c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2.75">
      <c r="A379" s="24" t="s">
        <v>342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109">
        <v>4227</v>
      </c>
      <c r="L379" s="109" t="s">
        <v>168</v>
      </c>
      <c r="M379" s="109"/>
      <c r="N379" s="112">
        <v>87375</v>
      </c>
      <c r="O379" s="112">
        <v>60000</v>
      </c>
      <c r="P379" s="112">
        <v>64440</v>
      </c>
      <c r="Q379" s="38">
        <v>100000</v>
      </c>
      <c r="R379" s="409">
        <v>80000</v>
      </c>
      <c r="S379" s="112">
        <v>0</v>
      </c>
      <c r="T379" s="112">
        <v>0</v>
      </c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2.75">
      <c r="A380" s="24" t="s">
        <v>342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109">
        <v>4227</v>
      </c>
      <c r="L380" s="109" t="s">
        <v>179</v>
      </c>
      <c r="M380" s="109"/>
      <c r="N380" s="112">
        <v>3642</v>
      </c>
      <c r="O380" s="112">
        <v>0</v>
      </c>
      <c r="P380" s="112">
        <v>0</v>
      </c>
      <c r="Q380" s="38">
        <v>3500</v>
      </c>
      <c r="R380" s="409">
        <v>0</v>
      </c>
      <c r="S380" s="112">
        <v>5000</v>
      </c>
      <c r="T380" s="112">
        <v>0</v>
      </c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2.75">
      <c r="A381" s="24" t="s">
        <v>342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9">
        <v>4227</v>
      </c>
      <c r="L381" s="109" t="s">
        <v>178</v>
      </c>
      <c r="M381" s="109"/>
      <c r="N381" s="112">
        <v>0</v>
      </c>
      <c r="O381" s="112">
        <v>10000</v>
      </c>
      <c r="P381" s="112">
        <v>0</v>
      </c>
      <c r="Q381" s="38">
        <v>50000</v>
      </c>
      <c r="R381" s="409">
        <v>0</v>
      </c>
      <c r="S381" s="112">
        <v>10000</v>
      </c>
      <c r="T381" s="112">
        <v>10000</v>
      </c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2.75" hidden="1">
      <c r="A382" s="24" t="s">
        <v>342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48">
        <v>4227</v>
      </c>
      <c r="L382" s="109" t="s">
        <v>170</v>
      </c>
      <c r="M382" s="148"/>
      <c r="N382" s="137">
        <v>0</v>
      </c>
      <c r="O382" s="136">
        <v>0</v>
      </c>
      <c r="P382" s="137">
        <v>0</v>
      </c>
      <c r="Q382" s="136">
        <v>0</v>
      </c>
      <c r="R382" s="416">
        <v>0</v>
      </c>
      <c r="S382" s="137">
        <v>0</v>
      </c>
      <c r="T382" s="137">
        <v>0</v>
      </c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2.75">
      <c r="A383" s="24" t="s">
        <v>342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324">
        <v>423</v>
      </c>
      <c r="L383" s="324" t="s">
        <v>18</v>
      </c>
      <c r="M383" s="324"/>
      <c r="N383" s="325">
        <f aca="true" t="shared" si="130" ref="N383:T383">N384</f>
        <v>0</v>
      </c>
      <c r="O383" s="330">
        <f t="shared" si="130"/>
        <v>700000</v>
      </c>
      <c r="P383" s="325">
        <f t="shared" si="130"/>
        <v>196250</v>
      </c>
      <c r="Q383" s="330">
        <f t="shared" si="130"/>
        <v>400000</v>
      </c>
      <c r="R383" s="416">
        <f t="shared" si="130"/>
        <v>0</v>
      </c>
      <c r="S383" s="325">
        <f t="shared" si="130"/>
        <v>0</v>
      </c>
      <c r="T383" s="325">
        <f t="shared" si="130"/>
        <v>0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2.75">
      <c r="A384" s="24" t="s">
        <v>342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48">
        <v>4231</v>
      </c>
      <c r="L384" s="148" t="s">
        <v>538</v>
      </c>
      <c r="M384" s="148"/>
      <c r="N384" s="137">
        <v>0</v>
      </c>
      <c r="O384" s="136">
        <v>700000</v>
      </c>
      <c r="P384" s="137">
        <v>196250</v>
      </c>
      <c r="Q384" s="136">
        <v>400000</v>
      </c>
      <c r="R384" s="416">
        <v>0</v>
      </c>
      <c r="S384" s="137">
        <v>0</v>
      </c>
      <c r="T384" s="137">
        <v>0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2.75">
      <c r="A385" s="24" t="s">
        <v>342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324">
        <v>453</v>
      </c>
      <c r="L385" s="324" t="s">
        <v>635</v>
      </c>
      <c r="M385" s="324"/>
      <c r="N385" s="325">
        <f aca="true" t="shared" si="131" ref="N385:T385">N386</f>
        <v>0</v>
      </c>
      <c r="O385" s="325">
        <f t="shared" si="131"/>
        <v>0</v>
      </c>
      <c r="P385" s="325">
        <f t="shared" si="131"/>
        <v>23000</v>
      </c>
      <c r="Q385" s="325">
        <f t="shared" si="131"/>
        <v>0</v>
      </c>
      <c r="R385" s="416">
        <f t="shared" si="131"/>
        <v>0</v>
      </c>
      <c r="S385" s="325">
        <f t="shared" si="131"/>
        <v>0</v>
      </c>
      <c r="T385" s="325">
        <f t="shared" si="131"/>
        <v>0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3.5" thickBot="1">
      <c r="A386" s="24" t="s">
        <v>342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48">
        <v>4531</v>
      </c>
      <c r="L386" s="148" t="s">
        <v>635</v>
      </c>
      <c r="M386" s="148"/>
      <c r="N386" s="137">
        <v>0</v>
      </c>
      <c r="O386" s="136">
        <v>0</v>
      </c>
      <c r="P386" s="137">
        <v>23000</v>
      </c>
      <c r="Q386" s="136">
        <v>0</v>
      </c>
      <c r="R386" s="416">
        <v>0</v>
      </c>
      <c r="S386" s="137">
        <v>0</v>
      </c>
      <c r="T386" s="137">
        <v>0</v>
      </c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04"/>
      <c r="L387" s="104" t="s">
        <v>127</v>
      </c>
      <c r="M387" s="104"/>
      <c r="N387" s="105">
        <f aca="true" t="shared" si="132" ref="N387:T387">N375</f>
        <v>91017</v>
      </c>
      <c r="O387" s="105">
        <f t="shared" si="132"/>
        <v>770000</v>
      </c>
      <c r="P387" s="105">
        <f t="shared" si="132"/>
        <v>283690</v>
      </c>
      <c r="Q387" s="105">
        <f t="shared" si="132"/>
        <v>553500</v>
      </c>
      <c r="R387" s="408">
        <f t="shared" si="132"/>
        <v>80000</v>
      </c>
      <c r="S387" s="105">
        <f t="shared" si="132"/>
        <v>15000</v>
      </c>
      <c r="T387" s="105">
        <f t="shared" si="132"/>
        <v>10000</v>
      </c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2"/>
      <c r="L388" s="52"/>
      <c r="M388" s="52"/>
      <c r="N388" s="53"/>
      <c r="O388" s="53"/>
      <c r="P388" s="53"/>
      <c r="Q388" s="53"/>
      <c r="R388" s="393"/>
      <c r="S388" s="53"/>
      <c r="T388" s="53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2.75">
      <c r="A389" s="25" t="s">
        <v>346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70" t="s">
        <v>345</v>
      </c>
      <c r="L389" s="537" t="s">
        <v>362</v>
      </c>
      <c r="M389" s="537"/>
      <c r="N389" s="537"/>
      <c r="O389" s="537"/>
      <c r="P389" s="26"/>
      <c r="Q389" s="26"/>
      <c r="R389" s="394"/>
      <c r="S389" s="59"/>
      <c r="T389" s="59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2.75">
      <c r="A390" s="25" t="s">
        <v>363</v>
      </c>
      <c r="B390" s="13"/>
      <c r="C390" s="13"/>
      <c r="D390" s="13"/>
      <c r="E390" s="13"/>
      <c r="F390" s="13"/>
      <c r="G390" s="13"/>
      <c r="H390" s="13"/>
      <c r="I390" s="13"/>
      <c r="J390" s="13">
        <v>510</v>
      </c>
      <c r="K390" s="70" t="s">
        <v>60</v>
      </c>
      <c r="L390" s="536" t="s">
        <v>362</v>
      </c>
      <c r="M390" s="536"/>
      <c r="N390" s="536"/>
      <c r="O390" s="536"/>
      <c r="P390" s="26"/>
      <c r="Q390" s="26"/>
      <c r="R390" s="394"/>
      <c r="S390" s="59"/>
      <c r="T390" s="59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2.75">
      <c r="A391" s="24" t="s">
        <v>363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108">
        <v>3</v>
      </c>
      <c r="L391" s="108" t="s">
        <v>3</v>
      </c>
      <c r="M391" s="108"/>
      <c r="N391" s="99">
        <f>N392</f>
        <v>80000</v>
      </c>
      <c r="O391" s="99">
        <f>O392</f>
        <v>60000</v>
      </c>
      <c r="P391" s="99">
        <f aca="true" t="shared" si="133" ref="P391:T392">P392</f>
        <v>33000</v>
      </c>
      <c r="Q391" s="99">
        <f t="shared" si="133"/>
        <v>60000</v>
      </c>
      <c r="R391" s="409">
        <f t="shared" si="133"/>
        <v>55000</v>
      </c>
      <c r="S391" s="99">
        <f t="shared" si="133"/>
        <v>50000</v>
      </c>
      <c r="T391" s="99">
        <f t="shared" si="133"/>
        <v>50000</v>
      </c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2.75">
      <c r="A392" s="24" t="s">
        <v>363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510</v>
      </c>
      <c r="K392" s="109">
        <v>32</v>
      </c>
      <c r="L392" s="110" t="s">
        <v>8</v>
      </c>
      <c r="M392" s="111"/>
      <c r="N392" s="112">
        <f>N393</f>
        <v>80000</v>
      </c>
      <c r="O392" s="112">
        <f>O393</f>
        <v>60000</v>
      </c>
      <c r="P392" s="112">
        <f t="shared" si="133"/>
        <v>33000</v>
      </c>
      <c r="Q392" s="112">
        <f t="shared" si="133"/>
        <v>60000</v>
      </c>
      <c r="R392" s="409">
        <f t="shared" si="133"/>
        <v>55000</v>
      </c>
      <c r="S392" s="112">
        <f t="shared" si="133"/>
        <v>50000</v>
      </c>
      <c r="T392" s="112">
        <f t="shared" si="133"/>
        <v>50000</v>
      </c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2.75">
      <c r="A393" s="24" t="s">
        <v>363</v>
      </c>
      <c r="B393" s="24">
        <v>1</v>
      </c>
      <c r="C393" s="24"/>
      <c r="D393" s="24">
        <v>3</v>
      </c>
      <c r="E393" s="24"/>
      <c r="F393" s="24">
        <v>5</v>
      </c>
      <c r="G393" s="24"/>
      <c r="H393" s="24"/>
      <c r="I393" s="24"/>
      <c r="J393" s="24">
        <v>510</v>
      </c>
      <c r="K393" s="28">
        <v>323</v>
      </c>
      <c r="L393" s="532" t="s">
        <v>412</v>
      </c>
      <c r="M393" s="533"/>
      <c r="N393" s="56">
        <f aca="true" t="shared" si="134" ref="N393:T393">N394+N395+N396+N397</f>
        <v>80000</v>
      </c>
      <c r="O393" s="56">
        <f t="shared" si="134"/>
        <v>60000</v>
      </c>
      <c r="P393" s="56">
        <f t="shared" si="134"/>
        <v>33000</v>
      </c>
      <c r="Q393" s="56">
        <f t="shared" si="134"/>
        <v>60000</v>
      </c>
      <c r="R393" s="388">
        <f t="shared" si="134"/>
        <v>55000</v>
      </c>
      <c r="S393" s="56">
        <f t="shared" si="134"/>
        <v>50000</v>
      </c>
      <c r="T393" s="56">
        <f t="shared" si="134"/>
        <v>50000</v>
      </c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ht="12.75">
      <c r="A394" s="24" t="s">
        <v>363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109">
        <v>3232</v>
      </c>
      <c r="L394" s="109" t="s">
        <v>130</v>
      </c>
      <c r="M394" s="109"/>
      <c r="N394" s="112">
        <v>80000</v>
      </c>
      <c r="O394" s="112">
        <v>60000</v>
      </c>
      <c r="P394" s="112">
        <v>33000</v>
      </c>
      <c r="Q394" s="38">
        <v>60000</v>
      </c>
      <c r="R394" s="409">
        <v>25000</v>
      </c>
      <c r="S394" s="112">
        <v>25000</v>
      </c>
      <c r="T394" s="112">
        <v>25000</v>
      </c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2.75">
      <c r="A395" s="24" t="s">
        <v>363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109">
        <v>3232</v>
      </c>
      <c r="L395" s="109" t="s">
        <v>135</v>
      </c>
      <c r="M395" s="109"/>
      <c r="N395" s="112">
        <v>0</v>
      </c>
      <c r="O395" s="112">
        <v>0</v>
      </c>
      <c r="P395" s="112">
        <v>0</v>
      </c>
      <c r="Q395" s="38">
        <v>0</v>
      </c>
      <c r="R395" s="409">
        <v>15000</v>
      </c>
      <c r="S395" s="112">
        <v>10000</v>
      </c>
      <c r="T395" s="112">
        <v>10000</v>
      </c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2.75">
      <c r="A396" s="24" t="s">
        <v>363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109">
        <v>3232</v>
      </c>
      <c r="L396" s="109" t="s">
        <v>620</v>
      </c>
      <c r="M396" s="109"/>
      <c r="N396" s="112">
        <v>0</v>
      </c>
      <c r="O396" s="112">
        <v>0</v>
      </c>
      <c r="P396" s="112">
        <v>0</v>
      </c>
      <c r="Q396" s="38">
        <v>0</v>
      </c>
      <c r="R396" s="409">
        <v>10000</v>
      </c>
      <c r="S396" s="112">
        <v>10000</v>
      </c>
      <c r="T396" s="112">
        <v>10000</v>
      </c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2.75">
      <c r="A397" s="24" t="s">
        <v>363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9">
        <v>3237</v>
      </c>
      <c r="L397" s="526" t="s">
        <v>364</v>
      </c>
      <c r="M397" s="527"/>
      <c r="N397" s="112">
        <v>0</v>
      </c>
      <c r="O397" s="112">
        <v>0</v>
      </c>
      <c r="P397" s="112">
        <v>0</v>
      </c>
      <c r="Q397" s="38">
        <v>0</v>
      </c>
      <c r="R397" s="409">
        <v>5000</v>
      </c>
      <c r="S397" s="112">
        <v>5000</v>
      </c>
      <c r="T397" s="112">
        <v>5000</v>
      </c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2.75" hidden="1">
      <c r="A398" s="24" t="s">
        <v>363</v>
      </c>
      <c r="B398" s="1">
        <v>1</v>
      </c>
      <c r="C398" s="1"/>
      <c r="D398" s="1">
        <v>3</v>
      </c>
      <c r="E398" s="24"/>
      <c r="F398" s="1">
        <v>5</v>
      </c>
      <c r="G398" s="1"/>
      <c r="H398" s="1"/>
      <c r="I398" s="1"/>
      <c r="J398" s="1">
        <v>510</v>
      </c>
      <c r="K398" s="108">
        <v>4</v>
      </c>
      <c r="L398" s="108" t="s">
        <v>4</v>
      </c>
      <c r="M398" s="108"/>
      <c r="N398" s="99">
        <f aca="true" t="shared" si="135" ref="N398:T398">N399</f>
        <v>0</v>
      </c>
      <c r="O398" s="99">
        <f t="shared" si="135"/>
        <v>0</v>
      </c>
      <c r="P398" s="99">
        <f t="shared" si="135"/>
        <v>0</v>
      </c>
      <c r="Q398" s="38">
        <f t="shared" si="135"/>
        <v>0</v>
      </c>
      <c r="R398" s="409">
        <f t="shared" si="135"/>
        <v>0</v>
      </c>
      <c r="S398" s="112">
        <f t="shared" si="135"/>
        <v>0</v>
      </c>
      <c r="T398" s="112">
        <f t="shared" si="135"/>
        <v>0</v>
      </c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2.75" hidden="1">
      <c r="A399" s="24" t="s">
        <v>363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109">
        <v>42</v>
      </c>
      <c r="L399" s="109" t="s">
        <v>31</v>
      </c>
      <c r="M399" s="109"/>
      <c r="N399" s="112">
        <f aca="true" t="shared" si="136" ref="N399:T399">N400+N402</f>
        <v>0</v>
      </c>
      <c r="O399" s="112">
        <f t="shared" si="136"/>
        <v>0</v>
      </c>
      <c r="P399" s="112">
        <f t="shared" si="136"/>
        <v>0</v>
      </c>
      <c r="Q399" s="38">
        <f t="shared" si="136"/>
        <v>0</v>
      </c>
      <c r="R399" s="409">
        <f t="shared" si="136"/>
        <v>0</v>
      </c>
      <c r="S399" s="112">
        <f t="shared" si="136"/>
        <v>0</v>
      </c>
      <c r="T399" s="112">
        <f t="shared" si="136"/>
        <v>0</v>
      </c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2.75" hidden="1">
      <c r="A400" s="24" t="s">
        <v>363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311">
        <v>421</v>
      </c>
      <c r="L400" s="125" t="s">
        <v>16</v>
      </c>
      <c r="M400" s="125"/>
      <c r="N400" s="314">
        <f aca="true" t="shared" si="137" ref="N400:T400">N401</f>
        <v>0</v>
      </c>
      <c r="O400" s="314">
        <f t="shared" si="137"/>
        <v>0</v>
      </c>
      <c r="P400" s="314">
        <f t="shared" si="137"/>
        <v>0</v>
      </c>
      <c r="Q400" s="318">
        <f t="shared" si="137"/>
        <v>0</v>
      </c>
      <c r="R400" s="419">
        <f t="shared" si="137"/>
        <v>0</v>
      </c>
      <c r="S400" s="315">
        <f t="shared" si="137"/>
        <v>0</v>
      </c>
      <c r="T400" s="315">
        <f t="shared" si="137"/>
        <v>0</v>
      </c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2.75" hidden="1">
      <c r="A401" s="24" t="s">
        <v>363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59">
        <v>4214</v>
      </c>
      <c r="L401" s="109" t="s">
        <v>210</v>
      </c>
      <c r="M401" s="109"/>
      <c r="N401" s="162">
        <v>0</v>
      </c>
      <c r="O401" s="162">
        <v>0</v>
      </c>
      <c r="P401" s="162">
        <v>0</v>
      </c>
      <c r="Q401" s="38">
        <v>0</v>
      </c>
      <c r="R401" s="419">
        <v>0</v>
      </c>
      <c r="S401" s="112">
        <v>0</v>
      </c>
      <c r="T401" s="112">
        <v>0</v>
      </c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2.75" hidden="1">
      <c r="A402" s="24" t="s">
        <v>363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311">
        <v>426</v>
      </c>
      <c r="L402" s="125" t="s">
        <v>33</v>
      </c>
      <c r="M402" s="125"/>
      <c r="N402" s="314">
        <f aca="true" t="shared" si="138" ref="N402:T402">N403</f>
        <v>0</v>
      </c>
      <c r="O402" s="314">
        <f t="shared" si="138"/>
        <v>0</v>
      </c>
      <c r="P402" s="314">
        <f t="shared" si="138"/>
        <v>0</v>
      </c>
      <c r="Q402" s="318">
        <f t="shared" si="138"/>
        <v>0</v>
      </c>
      <c r="R402" s="419">
        <f t="shared" si="138"/>
        <v>0</v>
      </c>
      <c r="S402" s="315">
        <f t="shared" si="138"/>
        <v>0</v>
      </c>
      <c r="T402" s="315">
        <f t="shared" si="138"/>
        <v>0</v>
      </c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2.75" hidden="1">
      <c r="A403" s="24" t="s">
        <v>363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510</v>
      </c>
      <c r="K403" s="159">
        <v>4264</v>
      </c>
      <c r="L403" s="129" t="s">
        <v>124</v>
      </c>
      <c r="M403" s="170"/>
      <c r="N403" s="162">
        <v>0</v>
      </c>
      <c r="O403" s="162">
        <v>0</v>
      </c>
      <c r="P403" s="162">
        <v>0</v>
      </c>
      <c r="Q403" s="38">
        <v>0</v>
      </c>
      <c r="R403" s="419">
        <v>0</v>
      </c>
      <c r="S403" s="112">
        <v>0</v>
      </c>
      <c r="T403" s="112">
        <v>0</v>
      </c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75"/>
      <c r="L404" s="522" t="s">
        <v>228</v>
      </c>
      <c r="M404" s="538"/>
      <c r="N404" s="81">
        <f aca="true" t="shared" si="139" ref="N404:T404">N391+N398</f>
        <v>80000</v>
      </c>
      <c r="O404" s="81">
        <f t="shared" si="139"/>
        <v>60000</v>
      </c>
      <c r="P404" s="81">
        <f t="shared" si="139"/>
        <v>33000</v>
      </c>
      <c r="Q404" s="81">
        <f t="shared" si="139"/>
        <v>60000</v>
      </c>
      <c r="R404" s="398">
        <f t="shared" si="139"/>
        <v>55000</v>
      </c>
      <c r="S404" s="81">
        <f t="shared" si="139"/>
        <v>50000</v>
      </c>
      <c r="T404" s="81">
        <f t="shared" si="139"/>
        <v>50000</v>
      </c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2"/>
      <c r="L405" s="52"/>
      <c r="M405" s="52"/>
      <c r="N405" s="53"/>
      <c r="O405" s="53"/>
      <c r="P405" s="53"/>
      <c r="Q405" s="53"/>
      <c r="R405" s="393"/>
      <c r="S405" s="53"/>
      <c r="T405" s="53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72" t="s">
        <v>348</v>
      </c>
      <c r="L406" s="515" t="s">
        <v>344</v>
      </c>
      <c r="M406" s="516"/>
      <c r="N406" s="73"/>
      <c r="O406" s="73"/>
      <c r="P406" s="73"/>
      <c r="Q406" s="73"/>
      <c r="R406" s="397"/>
      <c r="S406" s="73"/>
      <c r="T406" s="73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2.75">
      <c r="A407" s="25" t="s">
        <v>351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70" t="s">
        <v>354</v>
      </c>
      <c r="L407" s="70" t="s">
        <v>435</v>
      </c>
      <c r="M407" s="70"/>
      <c r="N407" s="26"/>
      <c r="O407" s="26"/>
      <c r="P407" s="26"/>
      <c r="Q407" s="26"/>
      <c r="R407" s="394"/>
      <c r="S407" s="26"/>
      <c r="T407" s="2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2.75">
      <c r="A408" s="24" t="s">
        <v>352</v>
      </c>
      <c r="B408" s="1"/>
      <c r="C408" s="1"/>
      <c r="D408" s="1"/>
      <c r="E408" s="1"/>
      <c r="F408" s="1">
        <v>5</v>
      </c>
      <c r="G408" s="1"/>
      <c r="H408" s="1"/>
      <c r="I408" s="1"/>
      <c r="J408" s="1">
        <v>451</v>
      </c>
      <c r="K408" s="108">
        <v>4</v>
      </c>
      <c r="L408" s="534" t="s">
        <v>347</v>
      </c>
      <c r="M408" s="535"/>
      <c r="N408" s="99">
        <f>N409</f>
        <v>6300</v>
      </c>
      <c r="O408" s="99">
        <f>O409</f>
        <v>200000</v>
      </c>
      <c r="P408" s="99">
        <f aca="true" t="shared" si="140" ref="P408:T409">P409</f>
        <v>400000</v>
      </c>
      <c r="Q408" s="99">
        <f t="shared" si="140"/>
        <v>1900000</v>
      </c>
      <c r="R408" s="409">
        <f t="shared" si="140"/>
        <v>10050000</v>
      </c>
      <c r="S408" s="99">
        <f t="shared" si="140"/>
        <v>16300000</v>
      </c>
      <c r="T408" s="99">
        <f t="shared" si="140"/>
        <v>11000000</v>
      </c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2.75">
      <c r="A409" s="24" t="s">
        <v>352</v>
      </c>
      <c r="B409" s="1"/>
      <c r="C409" s="1"/>
      <c r="D409" s="1"/>
      <c r="E409" s="1"/>
      <c r="F409" s="1">
        <v>5</v>
      </c>
      <c r="G409" s="1"/>
      <c r="H409" s="1"/>
      <c r="I409" s="1"/>
      <c r="J409" s="1">
        <v>451</v>
      </c>
      <c r="K409" s="109">
        <v>42</v>
      </c>
      <c r="L409" s="109" t="s">
        <v>32</v>
      </c>
      <c r="M409" s="109"/>
      <c r="N409" s="112">
        <f>N410</f>
        <v>6300</v>
      </c>
      <c r="O409" s="112">
        <f>O410</f>
        <v>200000</v>
      </c>
      <c r="P409" s="112">
        <f t="shared" si="140"/>
        <v>400000</v>
      </c>
      <c r="Q409" s="112">
        <f t="shared" si="140"/>
        <v>1900000</v>
      </c>
      <c r="R409" s="409">
        <f t="shared" si="140"/>
        <v>10050000</v>
      </c>
      <c r="S409" s="112">
        <f t="shared" si="140"/>
        <v>16300000</v>
      </c>
      <c r="T409" s="112">
        <f t="shared" si="140"/>
        <v>11000000</v>
      </c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2.75">
      <c r="A410" s="24" t="s">
        <v>352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125">
        <v>421</v>
      </c>
      <c r="L410" s="125" t="s">
        <v>16</v>
      </c>
      <c r="M410" s="125"/>
      <c r="N410" s="315">
        <f>N411+N412+N413+N414+N415+N416+N417+N418+N419+N420+N421+N422+N423+N424+N426+N427+N428</f>
        <v>6300</v>
      </c>
      <c r="O410" s="315">
        <f>O411+O412+O413+O414+O415+O416+O417+O418+O419+O420+O421+O422+O423+O424+O426+O427+O428</f>
        <v>200000</v>
      </c>
      <c r="P410" s="315">
        <f>P411+P412+P413+P414+P415+P416+P417+P418+P419+P420+P421+P422+P423+P424+P426+P427+P428+P425</f>
        <v>400000</v>
      </c>
      <c r="Q410" s="315">
        <f>Q411+Q412+Q413+Q414+Q415+Q416+Q417+Q418+Q419+Q420+Q421+Q422+Q423+Q424+Q426+Q427+Q428+Q425</f>
        <v>1900000</v>
      </c>
      <c r="R410" s="409">
        <f>R411+R412+R413+R414+R415+R416+R417+R418+R419+R420+R421+R422+R423+R424+R426+R427+R428+R425</f>
        <v>10050000</v>
      </c>
      <c r="S410" s="315">
        <f>S411+S412+S413+S414+S415+S416+S417+S418+S419+S420+S421+S422+S423+S424+S426+S427+S428+S425</f>
        <v>16300000</v>
      </c>
      <c r="T410" s="315">
        <f>T411+T412+T413+T414+T415+T416+T417+T418+T419+T420+T421+T422+T423+T424+T426+T427+T428+T425</f>
        <v>11000000</v>
      </c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2.75" hidden="1">
      <c r="A411" s="24" t="s">
        <v>352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109">
        <v>4212</v>
      </c>
      <c r="L411" s="109" t="s">
        <v>139</v>
      </c>
      <c r="M411" s="109"/>
      <c r="N411" s="112">
        <v>0</v>
      </c>
      <c r="O411" s="112">
        <v>0</v>
      </c>
      <c r="P411" s="112">
        <v>0</v>
      </c>
      <c r="Q411" s="38">
        <v>50000</v>
      </c>
      <c r="R411" s="409">
        <v>0</v>
      </c>
      <c r="S411" s="112">
        <v>0</v>
      </c>
      <c r="T411" s="112">
        <v>0</v>
      </c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2.75">
      <c r="A412" s="24" t="s">
        <v>352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109">
        <v>4213</v>
      </c>
      <c r="L412" s="110" t="s">
        <v>642</v>
      </c>
      <c r="M412" s="111"/>
      <c r="N412" s="112">
        <v>0</v>
      </c>
      <c r="O412" s="112">
        <v>20000</v>
      </c>
      <c r="P412" s="112">
        <v>0</v>
      </c>
      <c r="Q412" s="38">
        <v>300000</v>
      </c>
      <c r="R412" s="409">
        <v>350000</v>
      </c>
      <c r="S412" s="112">
        <v>1000000</v>
      </c>
      <c r="T412" s="112">
        <v>0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2.75">
      <c r="A413" s="24" t="s">
        <v>352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109">
        <v>4213</v>
      </c>
      <c r="L413" s="110" t="s">
        <v>543</v>
      </c>
      <c r="M413" s="111"/>
      <c r="N413" s="112">
        <v>0</v>
      </c>
      <c r="O413" s="112">
        <v>20000</v>
      </c>
      <c r="P413" s="112">
        <v>0</v>
      </c>
      <c r="Q413" s="38">
        <v>0</v>
      </c>
      <c r="R413" s="409">
        <v>0</v>
      </c>
      <c r="S413" s="112">
        <v>0</v>
      </c>
      <c r="T413" s="112">
        <v>0</v>
      </c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2.75">
      <c r="A414" s="24" t="s">
        <v>352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9">
        <v>4213</v>
      </c>
      <c r="L414" s="110" t="s">
        <v>622</v>
      </c>
      <c r="M414" s="111"/>
      <c r="N414" s="112">
        <v>6300</v>
      </c>
      <c r="O414" s="112">
        <v>0</v>
      </c>
      <c r="P414" s="112">
        <v>0</v>
      </c>
      <c r="Q414" s="38">
        <v>0</v>
      </c>
      <c r="R414" s="409">
        <v>1000000</v>
      </c>
      <c r="S414" s="112">
        <v>0</v>
      </c>
      <c r="T414" s="112">
        <v>0</v>
      </c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2.75">
      <c r="A415" s="24" t="s">
        <v>352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9">
        <v>4213</v>
      </c>
      <c r="L415" s="110" t="s">
        <v>167</v>
      </c>
      <c r="M415" s="111"/>
      <c r="N415" s="112">
        <v>0</v>
      </c>
      <c r="O415" s="112">
        <v>30000</v>
      </c>
      <c r="P415" s="112">
        <v>0</v>
      </c>
      <c r="Q415" s="38">
        <v>0</v>
      </c>
      <c r="R415" s="409">
        <v>0</v>
      </c>
      <c r="S415" s="112">
        <v>0</v>
      </c>
      <c r="T415" s="112">
        <v>0</v>
      </c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2.75">
      <c r="A416" s="24" t="s">
        <v>352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09">
        <v>4213</v>
      </c>
      <c r="L416" s="109" t="s">
        <v>638</v>
      </c>
      <c r="M416" s="109"/>
      <c r="N416" s="112">
        <v>0</v>
      </c>
      <c r="O416" s="112">
        <v>0</v>
      </c>
      <c r="P416" s="112">
        <v>0</v>
      </c>
      <c r="Q416" s="38">
        <v>0</v>
      </c>
      <c r="R416" s="409">
        <v>100000</v>
      </c>
      <c r="S416" s="112">
        <v>0</v>
      </c>
      <c r="T416" s="112">
        <v>0</v>
      </c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2.75">
      <c r="A417" s="24" t="s">
        <v>352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9">
        <v>4213</v>
      </c>
      <c r="L417" s="109" t="s">
        <v>645</v>
      </c>
      <c r="M417" s="109"/>
      <c r="N417" s="112">
        <v>0</v>
      </c>
      <c r="O417" s="112">
        <v>0</v>
      </c>
      <c r="P417" s="112">
        <v>0</v>
      </c>
      <c r="Q417" s="38">
        <v>200000</v>
      </c>
      <c r="R417" s="409">
        <v>300000</v>
      </c>
      <c r="S417" s="112">
        <v>0</v>
      </c>
      <c r="T417" s="112">
        <v>0</v>
      </c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2.75">
      <c r="A418" s="24" t="s">
        <v>352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9">
        <v>4213</v>
      </c>
      <c r="L418" s="109" t="s">
        <v>172</v>
      </c>
      <c r="M418" s="109"/>
      <c r="N418" s="112">
        <v>0</v>
      </c>
      <c r="O418" s="112">
        <v>0</v>
      </c>
      <c r="P418" s="112">
        <v>0</v>
      </c>
      <c r="Q418" s="38">
        <v>0</v>
      </c>
      <c r="R418" s="409">
        <v>0</v>
      </c>
      <c r="S418" s="112">
        <v>0</v>
      </c>
      <c r="T418" s="112">
        <v>0</v>
      </c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2.75">
      <c r="A419" s="24" t="s">
        <v>352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9">
        <v>4213</v>
      </c>
      <c r="L419" s="126" t="s">
        <v>413</v>
      </c>
      <c r="M419" s="109"/>
      <c r="N419" s="112">
        <v>0</v>
      </c>
      <c r="O419" s="112">
        <v>0</v>
      </c>
      <c r="P419" s="112">
        <v>0</v>
      </c>
      <c r="Q419" s="38">
        <v>350000</v>
      </c>
      <c r="R419" s="409">
        <v>0</v>
      </c>
      <c r="S419" s="112">
        <v>0</v>
      </c>
      <c r="T419" s="112">
        <v>0</v>
      </c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2.75">
      <c r="A420" s="24" t="s">
        <v>352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9">
        <v>4213</v>
      </c>
      <c r="L420" s="126" t="s">
        <v>414</v>
      </c>
      <c r="M420" s="109"/>
      <c r="N420" s="112">
        <v>0</v>
      </c>
      <c r="O420" s="112">
        <v>0</v>
      </c>
      <c r="P420" s="112">
        <v>0</v>
      </c>
      <c r="Q420" s="38">
        <v>100000</v>
      </c>
      <c r="R420" s="409">
        <v>0</v>
      </c>
      <c r="S420" s="112">
        <v>0</v>
      </c>
      <c r="T420" s="112">
        <v>0</v>
      </c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2.75">
      <c r="A421" s="24" t="s">
        <v>352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9">
        <v>4214</v>
      </c>
      <c r="L421" s="149" t="s">
        <v>626</v>
      </c>
      <c r="M421" s="111"/>
      <c r="N421" s="112">
        <v>0</v>
      </c>
      <c r="O421" s="112">
        <v>0</v>
      </c>
      <c r="P421" s="112">
        <v>0</v>
      </c>
      <c r="Q421" s="38">
        <v>100000</v>
      </c>
      <c r="R421" s="409">
        <v>0</v>
      </c>
      <c r="S421" s="112">
        <v>0</v>
      </c>
      <c r="T421" s="112">
        <v>0</v>
      </c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2.75">
      <c r="A422" s="24" t="s">
        <v>352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9">
        <v>4214</v>
      </c>
      <c r="L422" s="149" t="s">
        <v>623</v>
      </c>
      <c r="M422" s="111"/>
      <c r="N422" s="112">
        <v>0</v>
      </c>
      <c r="O422" s="112">
        <v>20000</v>
      </c>
      <c r="P422" s="112">
        <v>0</v>
      </c>
      <c r="Q422" s="38">
        <v>50000</v>
      </c>
      <c r="R422" s="409">
        <v>4000000</v>
      </c>
      <c r="S422" s="112">
        <v>6000000</v>
      </c>
      <c r="T422" s="112">
        <v>8000000</v>
      </c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2.75">
      <c r="A423" s="24" t="s">
        <v>352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630</v>
      </c>
      <c r="K423" s="109">
        <v>4214</v>
      </c>
      <c r="L423" s="526" t="s">
        <v>624</v>
      </c>
      <c r="M423" s="527"/>
      <c r="N423" s="112">
        <v>0</v>
      </c>
      <c r="O423" s="38">
        <v>50000</v>
      </c>
      <c r="P423" s="38">
        <v>0</v>
      </c>
      <c r="Q423" s="38">
        <v>500000</v>
      </c>
      <c r="R423" s="410">
        <v>0</v>
      </c>
      <c r="S423" s="112">
        <v>1300000</v>
      </c>
      <c r="T423" s="112">
        <v>0</v>
      </c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2.75">
      <c r="A424" s="24" t="s">
        <v>352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630</v>
      </c>
      <c r="K424" s="109">
        <v>4214</v>
      </c>
      <c r="L424" s="526" t="s">
        <v>625</v>
      </c>
      <c r="M424" s="527"/>
      <c r="N424" s="112">
        <v>0</v>
      </c>
      <c r="O424" s="112">
        <v>0</v>
      </c>
      <c r="P424" s="112">
        <v>0</v>
      </c>
      <c r="Q424" s="38">
        <v>250000</v>
      </c>
      <c r="R424" s="409">
        <v>250000</v>
      </c>
      <c r="S424" s="112">
        <v>0</v>
      </c>
      <c r="T424" s="112">
        <v>0</v>
      </c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2.75">
      <c r="A425" s="24" t="s">
        <v>352</v>
      </c>
      <c r="B425" s="1"/>
      <c r="C425" s="1"/>
      <c r="D425" s="1"/>
      <c r="E425" s="1"/>
      <c r="F425" s="1"/>
      <c r="G425" s="1"/>
      <c r="H425" s="1"/>
      <c r="I425" s="1"/>
      <c r="J425" s="1"/>
      <c r="K425" s="148">
        <v>4214</v>
      </c>
      <c r="L425" s="263" t="s">
        <v>632</v>
      </c>
      <c r="M425" s="341"/>
      <c r="N425" s="137">
        <v>0</v>
      </c>
      <c r="O425" s="137">
        <v>400000</v>
      </c>
      <c r="P425" s="137">
        <v>400000</v>
      </c>
      <c r="Q425" s="136">
        <v>0</v>
      </c>
      <c r="R425" s="416">
        <v>0</v>
      </c>
      <c r="S425" s="137">
        <v>0</v>
      </c>
      <c r="T425" s="137">
        <v>0</v>
      </c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2.75">
      <c r="A426" s="24" t="s">
        <v>352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48">
        <v>4214</v>
      </c>
      <c r="L426" s="340" t="s">
        <v>636</v>
      </c>
      <c r="M426" s="341"/>
      <c r="N426" s="137">
        <v>0</v>
      </c>
      <c r="O426" s="137">
        <v>0</v>
      </c>
      <c r="P426" s="137">
        <v>0</v>
      </c>
      <c r="Q426" s="136">
        <v>0</v>
      </c>
      <c r="R426" s="416">
        <v>3000000</v>
      </c>
      <c r="S426" s="137">
        <v>3000000</v>
      </c>
      <c r="T426" s="137">
        <v>3000000</v>
      </c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2.75">
      <c r="A427" s="24" t="s">
        <v>352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48">
        <v>4214</v>
      </c>
      <c r="L427" s="526" t="s">
        <v>350</v>
      </c>
      <c r="M427" s="527"/>
      <c r="N427" s="137">
        <v>0</v>
      </c>
      <c r="O427" s="137">
        <v>0</v>
      </c>
      <c r="P427" s="137">
        <v>0</v>
      </c>
      <c r="Q427" s="136">
        <v>0</v>
      </c>
      <c r="R427" s="416">
        <v>1000000</v>
      </c>
      <c r="S427" s="137">
        <v>2000000</v>
      </c>
      <c r="T427" s="137">
        <v>0</v>
      </c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3.5" thickBot="1">
      <c r="A428" s="24"/>
      <c r="B428" s="1"/>
      <c r="C428" s="1"/>
      <c r="D428" s="1"/>
      <c r="E428" s="1"/>
      <c r="F428" s="1"/>
      <c r="G428" s="1"/>
      <c r="H428" s="1"/>
      <c r="I428" s="1"/>
      <c r="J428" s="1"/>
      <c r="K428" s="148">
        <v>4214</v>
      </c>
      <c r="L428" s="353" t="s">
        <v>210</v>
      </c>
      <c r="M428" s="354"/>
      <c r="N428" s="137">
        <v>0</v>
      </c>
      <c r="O428" s="137">
        <v>60000</v>
      </c>
      <c r="P428" s="137">
        <v>0</v>
      </c>
      <c r="Q428" s="136">
        <v>0</v>
      </c>
      <c r="R428" s="416">
        <v>50000</v>
      </c>
      <c r="S428" s="137">
        <v>3000000</v>
      </c>
      <c r="T428" s="137">
        <v>0</v>
      </c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04"/>
      <c r="L429" s="104" t="s">
        <v>127</v>
      </c>
      <c r="M429" s="104"/>
      <c r="N429" s="105">
        <f aca="true" t="shared" si="141" ref="N429:T429">N408</f>
        <v>6300</v>
      </c>
      <c r="O429" s="105">
        <f t="shared" si="141"/>
        <v>200000</v>
      </c>
      <c r="P429" s="105">
        <f t="shared" si="141"/>
        <v>400000</v>
      </c>
      <c r="Q429" s="105">
        <f t="shared" si="141"/>
        <v>1900000</v>
      </c>
      <c r="R429" s="408">
        <f t="shared" si="141"/>
        <v>10050000</v>
      </c>
      <c r="S429" s="105">
        <f t="shared" si="141"/>
        <v>16300000</v>
      </c>
      <c r="T429" s="105">
        <f t="shared" si="141"/>
        <v>11000000</v>
      </c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2"/>
      <c r="L430" s="52"/>
      <c r="M430" s="52"/>
      <c r="N430" s="53"/>
      <c r="O430" s="53"/>
      <c r="P430" s="53"/>
      <c r="Q430" s="53"/>
      <c r="R430" s="393"/>
      <c r="S430" s="53"/>
      <c r="T430" s="53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2.75">
      <c r="A431" s="25" t="s">
        <v>360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72" t="s">
        <v>357</v>
      </c>
      <c r="L431" s="515" t="s">
        <v>349</v>
      </c>
      <c r="M431" s="516"/>
      <c r="N431" s="73"/>
      <c r="O431" s="73"/>
      <c r="P431" s="73"/>
      <c r="Q431" s="73"/>
      <c r="R431" s="397"/>
      <c r="S431" s="73"/>
      <c r="T431" s="73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2.75">
      <c r="A432" s="25" t="s">
        <v>361</v>
      </c>
      <c r="B432" s="25"/>
      <c r="C432" s="25"/>
      <c r="D432" s="25"/>
      <c r="E432" s="25"/>
      <c r="F432" s="25"/>
      <c r="G432" s="25"/>
      <c r="H432" s="25"/>
      <c r="I432" s="25"/>
      <c r="J432" s="25">
        <v>640</v>
      </c>
      <c r="K432" s="70" t="s">
        <v>355</v>
      </c>
      <c r="L432" s="25" t="s">
        <v>436</v>
      </c>
      <c r="M432" s="25"/>
      <c r="N432" s="171"/>
      <c r="O432" s="171"/>
      <c r="P432" s="171"/>
      <c r="Q432" s="171"/>
      <c r="R432" s="394"/>
      <c r="S432" s="171"/>
      <c r="T432" s="171"/>
      <c r="U432" s="24"/>
      <c r="V432" s="24"/>
      <c r="W432" s="5"/>
      <c r="X432" s="5"/>
      <c r="Y432" s="5"/>
      <c r="Z432" s="5"/>
      <c r="AA432" s="5"/>
      <c r="AB432" s="5"/>
      <c r="AC432" s="5"/>
      <c r="AD432" s="5"/>
    </row>
    <row r="433" spans="1:30" ht="12.75">
      <c r="A433" s="24" t="s">
        <v>361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640</v>
      </c>
      <c r="K433" s="108">
        <v>4</v>
      </c>
      <c r="L433" s="108" t="s">
        <v>4</v>
      </c>
      <c r="M433" s="108"/>
      <c r="N433" s="99">
        <f aca="true" t="shared" si="142" ref="N433:O435">N434</f>
        <v>0</v>
      </c>
      <c r="O433" s="30">
        <f t="shared" si="142"/>
        <v>0</v>
      </c>
      <c r="P433" s="99">
        <f aca="true" t="shared" si="143" ref="P433:T435">P434</f>
        <v>0</v>
      </c>
      <c r="Q433" s="30">
        <f t="shared" si="143"/>
        <v>200000</v>
      </c>
      <c r="R433" s="409">
        <f t="shared" si="143"/>
        <v>0</v>
      </c>
      <c r="S433" s="99">
        <f t="shared" si="143"/>
        <v>0</v>
      </c>
      <c r="T433" s="99">
        <f t="shared" si="143"/>
        <v>0</v>
      </c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2.75">
      <c r="A434" s="24" t="s">
        <v>361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640</v>
      </c>
      <c r="K434" s="109">
        <v>42</v>
      </c>
      <c r="L434" s="109" t="s">
        <v>31</v>
      </c>
      <c r="M434" s="109"/>
      <c r="N434" s="112">
        <f t="shared" si="142"/>
        <v>0</v>
      </c>
      <c r="O434" s="38">
        <f t="shared" si="142"/>
        <v>0</v>
      </c>
      <c r="P434" s="112">
        <f t="shared" si="143"/>
        <v>0</v>
      </c>
      <c r="Q434" s="38">
        <f t="shared" si="143"/>
        <v>200000</v>
      </c>
      <c r="R434" s="409">
        <f t="shared" si="143"/>
        <v>0</v>
      </c>
      <c r="S434" s="112">
        <f t="shared" si="143"/>
        <v>0</v>
      </c>
      <c r="T434" s="112">
        <f t="shared" si="143"/>
        <v>0</v>
      </c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2.75">
      <c r="A435" s="24" t="s">
        <v>361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640</v>
      </c>
      <c r="K435" s="125">
        <v>421</v>
      </c>
      <c r="L435" s="125" t="s">
        <v>16</v>
      </c>
      <c r="M435" s="125"/>
      <c r="N435" s="315">
        <f t="shared" si="142"/>
        <v>0</v>
      </c>
      <c r="O435" s="318">
        <f t="shared" si="142"/>
        <v>0</v>
      </c>
      <c r="P435" s="315">
        <f t="shared" si="143"/>
        <v>0</v>
      </c>
      <c r="Q435" s="318">
        <f t="shared" si="143"/>
        <v>200000</v>
      </c>
      <c r="R435" s="409">
        <f t="shared" si="143"/>
        <v>0</v>
      </c>
      <c r="S435" s="315">
        <f t="shared" si="143"/>
        <v>0</v>
      </c>
      <c r="T435" s="315">
        <f t="shared" si="143"/>
        <v>0</v>
      </c>
      <c r="U435" s="5"/>
      <c r="V435" s="5"/>
      <c r="W435" s="24"/>
      <c r="X435" s="24"/>
      <c r="Y435" s="24"/>
      <c r="Z435" s="24"/>
      <c r="AA435" s="24"/>
      <c r="AB435" s="24"/>
      <c r="AC435" s="24"/>
      <c r="AD435" s="24"/>
    </row>
    <row r="436" spans="1:30" ht="13.5" thickBot="1">
      <c r="A436" s="24" t="s">
        <v>361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640</v>
      </c>
      <c r="K436" s="109">
        <v>4214</v>
      </c>
      <c r="L436" s="126" t="s">
        <v>353</v>
      </c>
      <c r="M436" s="113"/>
      <c r="N436" s="112">
        <v>0</v>
      </c>
      <c r="O436" s="38">
        <v>0</v>
      </c>
      <c r="P436" s="112">
        <v>0</v>
      </c>
      <c r="Q436" s="38">
        <v>200000</v>
      </c>
      <c r="R436" s="409">
        <v>0</v>
      </c>
      <c r="S436" s="112">
        <v>0</v>
      </c>
      <c r="T436" s="112">
        <v>0</v>
      </c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04"/>
      <c r="L437" s="104" t="s">
        <v>127</v>
      </c>
      <c r="M437" s="104"/>
      <c r="N437" s="105">
        <f aca="true" t="shared" si="144" ref="N437:T437">N433</f>
        <v>0</v>
      </c>
      <c r="O437" s="105">
        <f t="shared" si="144"/>
        <v>0</v>
      </c>
      <c r="P437" s="105">
        <f t="shared" si="144"/>
        <v>0</v>
      </c>
      <c r="Q437" s="105">
        <f t="shared" si="144"/>
        <v>200000</v>
      </c>
      <c r="R437" s="408">
        <f t="shared" si="144"/>
        <v>0</v>
      </c>
      <c r="S437" s="105">
        <f t="shared" si="144"/>
        <v>0</v>
      </c>
      <c r="T437" s="105">
        <f t="shared" si="144"/>
        <v>0</v>
      </c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2.75">
      <c r="A438" s="152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78"/>
      <c r="O438" s="78"/>
      <c r="P438" s="78"/>
      <c r="Q438" s="78"/>
      <c r="R438" s="393"/>
      <c r="S438" s="78"/>
      <c r="T438" s="78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</row>
    <row r="439" spans="1:30" ht="12.75">
      <c r="A439" s="84"/>
      <c r="B439" s="133"/>
      <c r="C439" s="133"/>
      <c r="D439" s="133"/>
      <c r="E439" s="133"/>
      <c r="F439" s="133"/>
      <c r="G439" s="133"/>
      <c r="H439" s="133"/>
      <c r="I439" s="133"/>
      <c r="J439" s="133"/>
      <c r="K439" s="72" t="s">
        <v>365</v>
      </c>
      <c r="L439" s="71" t="s">
        <v>356</v>
      </c>
      <c r="M439" s="71"/>
      <c r="N439" s="135"/>
      <c r="O439" s="135"/>
      <c r="P439" s="135"/>
      <c r="Q439" s="135"/>
      <c r="R439" s="397"/>
      <c r="S439" s="135"/>
      <c r="T439" s="135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</row>
    <row r="440" spans="1:30" ht="12.75">
      <c r="A440" s="84" t="s">
        <v>366</v>
      </c>
      <c r="B440" s="133"/>
      <c r="C440" s="133"/>
      <c r="D440" s="133"/>
      <c r="E440" s="133"/>
      <c r="F440" s="133"/>
      <c r="G440" s="133"/>
      <c r="H440" s="133"/>
      <c r="I440" s="133"/>
      <c r="J440" s="133"/>
      <c r="K440" s="72" t="s">
        <v>355</v>
      </c>
      <c r="L440" s="172" t="s">
        <v>437</v>
      </c>
      <c r="M440" s="172"/>
      <c r="N440" s="135"/>
      <c r="O440" s="135"/>
      <c r="P440" s="135"/>
      <c r="Q440" s="135"/>
      <c r="R440" s="397"/>
      <c r="S440" s="135"/>
      <c r="T440" s="135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ht="12.75">
      <c r="A441" s="24" t="s">
        <v>367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650</v>
      </c>
      <c r="K441" s="108">
        <v>3</v>
      </c>
      <c r="L441" s="125" t="s">
        <v>3</v>
      </c>
      <c r="M441" s="125"/>
      <c r="N441" s="315">
        <f>N442</f>
        <v>244738</v>
      </c>
      <c r="O441" s="315">
        <f>O442</f>
        <v>450000</v>
      </c>
      <c r="P441" s="315">
        <f aca="true" t="shared" si="145" ref="P441:T442">P442</f>
        <v>385000</v>
      </c>
      <c r="Q441" s="318">
        <f t="shared" si="145"/>
        <v>50000</v>
      </c>
      <c r="R441" s="409">
        <f t="shared" si="145"/>
        <v>0</v>
      </c>
      <c r="S441" s="315">
        <f t="shared" si="145"/>
        <v>0</v>
      </c>
      <c r="T441" s="315">
        <f t="shared" si="145"/>
        <v>0</v>
      </c>
      <c r="U441" s="5"/>
      <c r="V441" s="5"/>
      <c r="W441" s="24"/>
      <c r="X441" s="24"/>
      <c r="Y441" s="24"/>
      <c r="Z441" s="24"/>
      <c r="AA441" s="24"/>
      <c r="AB441" s="24"/>
      <c r="AC441" s="24"/>
      <c r="AD441" s="24"/>
    </row>
    <row r="442" spans="1:30" ht="12.75">
      <c r="A442" s="24" t="s">
        <v>367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650</v>
      </c>
      <c r="K442" s="108">
        <v>32</v>
      </c>
      <c r="L442" s="126" t="s">
        <v>8</v>
      </c>
      <c r="M442" s="126"/>
      <c r="N442" s="327">
        <f>N443</f>
        <v>244738</v>
      </c>
      <c r="O442" s="327">
        <f>O443</f>
        <v>450000</v>
      </c>
      <c r="P442" s="327">
        <f t="shared" si="145"/>
        <v>385000</v>
      </c>
      <c r="Q442" s="216">
        <f t="shared" si="145"/>
        <v>50000</v>
      </c>
      <c r="R442" s="409">
        <f t="shared" si="145"/>
        <v>0</v>
      </c>
      <c r="S442" s="327">
        <f t="shared" si="145"/>
        <v>0</v>
      </c>
      <c r="T442" s="327">
        <f t="shared" si="145"/>
        <v>0</v>
      </c>
      <c r="U442" s="5"/>
      <c r="V442" s="5"/>
      <c r="W442" s="24"/>
      <c r="X442" s="24"/>
      <c r="Y442" s="24"/>
      <c r="Z442" s="24"/>
      <c r="AA442" s="24"/>
      <c r="AB442" s="24"/>
      <c r="AC442" s="24"/>
      <c r="AD442" s="24"/>
    </row>
    <row r="443" spans="1:30" ht="12.75">
      <c r="A443" s="24" t="s">
        <v>367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650</v>
      </c>
      <c r="K443" s="108">
        <v>323</v>
      </c>
      <c r="L443" s="108" t="s">
        <v>10</v>
      </c>
      <c r="M443" s="108"/>
      <c r="N443" s="112">
        <f aca="true" t="shared" si="146" ref="N443:T443">N444+N445+N446+N447</f>
        <v>244738</v>
      </c>
      <c r="O443" s="99">
        <f t="shared" si="146"/>
        <v>450000</v>
      </c>
      <c r="P443" s="112">
        <f t="shared" si="146"/>
        <v>385000</v>
      </c>
      <c r="Q443" s="38">
        <f t="shared" si="146"/>
        <v>50000</v>
      </c>
      <c r="R443" s="409">
        <f t="shared" si="146"/>
        <v>0</v>
      </c>
      <c r="S443" s="112">
        <f t="shared" si="146"/>
        <v>0</v>
      </c>
      <c r="T443" s="112">
        <f t="shared" si="146"/>
        <v>0</v>
      </c>
      <c r="U443" s="5"/>
      <c r="V443" s="5"/>
      <c r="W443" s="24"/>
      <c r="X443" s="24"/>
      <c r="Y443" s="24"/>
      <c r="Z443" s="24"/>
      <c r="AA443" s="24"/>
      <c r="AB443" s="24"/>
      <c r="AC443" s="24"/>
      <c r="AD443" s="24"/>
    </row>
    <row r="444" spans="1:30" ht="12.75">
      <c r="A444" s="24" t="s">
        <v>367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650</v>
      </c>
      <c r="K444" s="126">
        <v>3237</v>
      </c>
      <c r="L444" s="126" t="s">
        <v>539</v>
      </c>
      <c r="M444" s="126"/>
      <c r="N444" s="327">
        <v>46960</v>
      </c>
      <c r="O444" s="327">
        <v>100000</v>
      </c>
      <c r="P444" s="327">
        <v>120000</v>
      </c>
      <c r="Q444" s="216">
        <v>50000</v>
      </c>
      <c r="R444" s="409">
        <v>0</v>
      </c>
      <c r="S444" s="327">
        <v>0</v>
      </c>
      <c r="T444" s="327">
        <v>0</v>
      </c>
      <c r="U444" s="5"/>
      <c r="V444" s="5"/>
      <c r="W444" s="24"/>
      <c r="X444" s="24"/>
      <c r="Y444" s="24"/>
      <c r="Z444" s="24"/>
      <c r="AA444" s="24"/>
      <c r="AB444" s="24"/>
      <c r="AC444" s="24"/>
      <c r="AD444" s="24"/>
    </row>
    <row r="445" spans="1:30" ht="12.75">
      <c r="A445" s="24" t="s">
        <v>367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126">
        <v>3237</v>
      </c>
      <c r="L445" s="126" t="s">
        <v>437</v>
      </c>
      <c r="M445" s="126"/>
      <c r="N445" s="327">
        <v>79778</v>
      </c>
      <c r="O445" s="327">
        <v>300000</v>
      </c>
      <c r="P445" s="327">
        <v>250000</v>
      </c>
      <c r="Q445" s="216">
        <v>0</v>
      </c>
      <c r="R445" s="409">
        <v>0</v>
      </c>
      <c r="S445" s="327">
        <v>0</v>
      </c>
      <c r="T445" s="327">
        <v>0</v>
      </c>
      <c r="U445" s="5"/>
      <c r="V445" s="5"/>
      <c r="W445" s="24"/>
      <c r="X445" s="24"/>
      <c r="Y445" s="24"/>
      <c r="Z445" s="24"/>
      <c r="AA445" s="24"/>
      <c r="AB445" s="24"/>
      <c r="AC445" s="24"/>
      <c r="AD445" s="24"/>
    </row>
    <row r="446" spans="1:30" ht="12.75">
      <c r="A446" s="24" t="s">
        <v>367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126">
        <v>3237</v>
      </c>
      <c r="L446" s="126" t="s">
        <v>540</v>
      </c>
      <c r="M446" s="126"/>
      <c r="N446" s="327">
        <v>73000</v>
      </c>
      <c r="O446" s="327">
        <v>0</v>
      </c>
      <c r="P446" s="327">
        <v>0</v>
      </c>
      <c r="Q446" s="216">
        <v>0</v>
      </c>
      <c r="R446" s="409">
        <v>0</v>
      </c>
      <c r="S446" s="327">
        <v>0</v>
      </c>
      <c r="T446" s="327">
        <v>0</v>
      </c>
      <c r="U446" s="5"/>
      <c r="V446" s="5"/>
      <c r="W446" s="24"/>
      <c r="X446" s="24"/>
      <c r="Y446" s="24"/>
      <c r="Z446" s="24"/>
      <c r="AA446" s="24"/>
      <c r="AB446" s="24"/>
      <c r="AC446" s="24"/>
      <c r="AD446" s="24"/>
    </row>
    <row r="447" spans="1:30" ht="12.75">
      <c r="A447" s="24" t="s">
        <v>367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26">
        <v>3237</v>
      </c>
      <c r="L447" s="126" t="s">
        <v>541</v>
      </c>
      <c r="M447" s="126"/>
      <c r="N447" s="327">
        <v>45000</v>
      </c>
      <c r="O447" s="327">
        <v>50000</v>
      </c>
      <c r="P447" s="327">
        <v>15000</v>
      </c>
      <c r="Q447" s="216">
        <v>0</v>
      </c>
      <c r="R447" s="409">
        <v>0</v>
      </c>
      <c r="S447" s="327">
        <v>0</v>
      </c>
      <c r="T447" s="327">
        <v>0</v>
      </c>
      <c r="U447" s="5"/>
      <c r="V447" s="5"/>
      <c r="W447" s="24"/>
      <c r="X447" s="24"/>
      <c r="Y447" s="24"/>
      <c r="Z447" s="24"/>
      <c r="AA447" s="24"/>
      <c r="AB447" s="24"/>
      <c r="AC447" s="24"/>
      <c r="AD447" s="24"/>
    </row>
    <row r="448" spans="1:30" ht="12.75">
      <c r="A448" s="24" t="s">
        <v>367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08">
        <v>4</v>
      </c>
      <c r="L448" s="108" t="s">
        <v>4</v>
      </c>
      <c r="M448" s="108"/>
      <c r="N448" s="112">
        <f>N449</f>
        <v>109950</v>
      </c>
      <c r="O448" s="99">
        <f>O449</f>
        <v>590600</v>
      </c>
      <c r="P448" s="112">
        <f aca="true" t="shared" si="147" ref="P448:T449">P449</f>
        <v>348400</v>
      </c>
      <c r="Q448" s="38">
        <f t="shared" si="147"/>
        <v>0</v>
      </c>
      <c r="R448" s="409">
        <f t="shared" si="147"/>
        <v>350000</v>
      </c>
      <c r="S448" s="112">
        <f t="shared" si="147"/>
        <v>0</v>
      </c>
      <c r="T448" s="112">
        <f t="shared" si="147"/>
        <v>0</v>
      </c>
      <c r="U448" s="5"/>
      <c r="V448" s="5"/>
      <c r="W448" s="24"/>
      <c r="X448" s="24"/>
      <c r="Y448" s="24"/>
      <c r="Z448" s="24"/>
      <c r="AA448" s="24"/>
      <c r="AB448" s="24"/>
      <c r="AC448" s="24"/>
      <c r="AD448" s="24"/>
    </row>
    <row r="449" spans="1:30" ht="12.75">
      <c r="A449" s="24" t="s">
        <v>367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09">
        <v>42</v>
      </c>
      <c r="L449" s="109" t="s">
        <v>31</v>
      </c>
      <c r="M449" s="109"/>
      <c r="N449" s="112">
        <f>N450</f>
        <v>109950</v>
      </c>
      <c r="O449" s="112">
        <f>O450</f>
        <v>590600</v>
      </c>
      <c r="P449" s="112">
        <f t="shared" si="147"/>
        <v>348400</v>
      </c>
      <c r="Q449" s="38">
        <f t="shared" si="147"/>
        <v>0</v>
      </c>
      <c r="R449" s="409">
        <f t="shared" si="147"/>
        <v>350000</v>
      </c>
      <c r="S449" s="327">
        <f t="shared" si="147"/>
        <v>0</v>
      </c>
      <c r="T449" s="327">
        <f t="shared" si="147"/>
        <v>0</v>
      </c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2.75">
      <c r="A450" s="24" t="s">
        <v>367</v>
      </c>
      <c r="B450" s="24"/>
      <c r="C450" s="24"/>
      <c r="D450" s="1"/>
      <c r="E450" s="24"/>
      <c r="F450" s="24">
        <v>5</v>
      </c>
      <c r="G450" s="24"/>
      <c r="H450" s="24"/>
      <c r="I450" s="24"/>
      <c r="J450" s="24">
        <v>650</v>
      </c>
      <c r="K450" s="320">
        <v>426</v>
      </c>
      <c r="L450" s="532" t="s">
        <v>221</v>
      </c>
      <c r="M450" s="533"/>
      <c r="N450" s="321">
        <f>N451+N452+N453+N454+N455+N456+N457+N458+N459</f>
        <v>109950</v>
      </c>
      <c r="O450" s="321">
        <f aca="true" t="shared" si="148" ref="O450:T450">O451+O452+O453+O454+O455+O456+O457+O458+O459</f>
        <v>590600</v>
      </c>
      <c r="P450" s="321">
        <f t="shared" si="148"/>
        <v>348400</v>
      </c>
      <c r="Q450" s="321">
        <f t="shared" si="148"/>
        <v>0</v>
      </c>
      <c r="R450" s="415">
        <f t="shared" si="148"/>
        <v>350000</v>
      </c>
      <c r="S450" s="321">
        <f t="shared" si="148"/>
        <v>0</v>
      </c>
      <c r="T450" s="321">
        <f t="shared" si="148"/>
        <v>0</v>
      </c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ht="12.75">
      <c r="A451" s="24" t="s">
        <v>367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148">
        <v>4264</v>
      </c>
      <c r="L451" s="109" t="s">
        <v>182</v>
      </c>
      <c r="M451" s="148"/>
      <c r="N451" s="137">
        <v>0</v>
      </c>
      <c r="O451" s="137">
        <v>200000</v>
      </c>
      <c r="P451" s="137">
        <v>200000</v>
      </c>
      <c r="Q451" s="38">
        <v>0</v>
      </c>
      <c r="R451" s="416">
        <v>0</v>
      </c>
      <c r="S451" s="112">
        <v>0</v>
      </c>
      <c r="T451" s="112">
        <v>0</v>
      </c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2.75">
      <c r="A452" s="24" t="s">
        <v>367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48">
        <v>4264</v>
      </c>
      <c r="L452" s="109" t="s">
        <v>183</v>
      </c>
      <c r="M452" s="148"/>
      <c r="N452" s="137">
        <v>0</v>
      </c>
      <c r="O452" s="137">
        <v>50000</v>
      </c>
      <c r="P452" s="137">
        <v>140000</v>
      </c>
      <c r="Q452" s="38">
        <v>0</v>
      </c>
      <c r="R452" s="416">
        <v>0</v>
      </c>
      <c r="S452" s="112">
        <v>0</v>
      </c>
      <c r="T452" s="112">
        <v>0</v>
      </c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2.75">
      <c r="A453" s="24" t="s">
        <v>367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48">
        <v>4264</v>
      </c>
      <c r="L453" s="526" t="s">
        <v>358</v>
      </c>
      <c r="M453" s="527"/>
      <c r="N453" s="137">
        <v>34350</v>
      </c>
      <c r="O453" s="137">
        <v>150000</v>
      </c>
      <c r="P453" s="137">
        <v>0</v>
      </c>
      <c r="Q453" s="38">
        <v>0</v>
      </c>
      <c r="R453" s="416">
        <v>0</v>
      </c>
      <c r="S453" s="112">
        <v>0</v>
      </c>
      <c r="T453" s="112">
        <v>0</v>
      </c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2.75">
      <c r="A454" s="24" t="s">
        <v>367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48">
        <v>4264</v>
      </c>
      <c r="L454" s="109" t="s">
        <v>184</v>
      </c>
      <c r="M454" s="148"/>
      <c r="N454" s="137">
        <v>0</v>
      </c>
      <c r="O454" s="137">
        <v>70000</v>
      </c>
      <c r="P454" s="137">
        <v>0</v>
      </c>
      <c r="Q454" s="38">
        <v>0</v>
      </c>
      <c r="R454" s="416">
        <v>0</v>
      </c>
      <c r="S454" s="112">
        <v>0</v>
      </c>
      <c r="T454" s="112">
        <v>0</v>
      </c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2.75">
      <c r="A455" s="24" t="s">
        <v>367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48">
        <v>4264</v>
      </c>
      <c r="L455" s="109" t="s">
        <v>185</v>
      </c>
      <c r="M455" s="148"/>
      <c r="N455" s="137">
        <v>75600</v>
      </c>
      <c r="O455" s="137">
        <v>75600</v>
      </c>
      <c r="P455" s="137">
        <v>8400</v>
      </c>
      <c r="Q455" s="38">
        <v>0</v>
      </c>
      <c r="R455" s="416">
        <v>150000</v>
      </c>
      <c r="S455" s="112">
        <v>0</v>
      </c>
      <c r="T455" s="112">
        <v>0</v>
      </c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2.75">
      <c r="A456" s="24" t="s">
        <v>367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48">
        <v>4264</v>
      </c>
      <c r="L456" s="126" t="s">
        <v>359</v>
      </c>
      <c r="M456" s="148"/>
      <c r="N456" s="137">
        <v>0</v>
      </c>
      <c r="O456" s="137">
        <v>0</v>
      </c>
      <c r="P456" s="137">
        <v>0</v>
      </c>
      <c r="Q456" s="38">
        <v>0</v>
      </c>
      <c r="R456" s="416">
        <v>0</v>
      </c>
      <c r="S456" s="112">
        <v>0</v>
      </c>
      <c r="T456" s="112">
        <v>0</v>
      </c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2.75">
      <c r="A457" s="24" t="s">
        <v>367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48">
        <v>4264</v>
      </c>
      <c r="L457" s="109" t="s">
        <v>186</v>
      </c>
      <c r="M457" s="148"/>
      <c r="N457" s="137">
        <v>0</v>
      </c>
      <c r="O457" s="137">
        <v>45000</v>
      </c>
      <c r="P457" s="137">
        <v>0</v>
      </c>
      <c r="Q457" s="38">
        <v>0</v>
      </c>
      <c r="R457" s="416">
        <v>50000</v>
      </c>
      <c r="S457" s="112">
        <v>0</v>
      </c>
      <c r="T457" s="112">
        <v>0</v>
      </c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2.75">
      <c r="A458" s="24" t="s">
        <v>367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8">
        <v>4264</v>
      </c>
      <c r="L458" s="109" t="s">
        <v>187</v>
      </c>
      <c r="M458" s="148"/>
      <c r="N458" s="137">
        <v>0</v>
      </c>
      <c r="O458" s="137">
        <v>0</v>
      </c>
      <c r="P458" s="137">
        <v>0</v>
      </c>
      <c r="Q458" s="38">
        <v>0</v>
      </c>
      <c r="R458" s="416">
        <v>0</v>
      </c>
      <c r="S458" s="112">
        <v>0</v>
      </c>
      <c r="T458" s="112">
        <v>0</v>
      </c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3.5" thickBot="1">
      <c r="A459" s="24"/>
      <c r="B459" s="1"/>
      <c r="C459" s="1"/>
      <c r="D459" s="1"/>
      <c r="E459" s="1"/>
      <c r="F459" s="1"/>
      <c r="G459" s="1"/>
      <c r="H459" s="1"/>
      <c r="I459" s="1"/>
      <c r="J459" s="1"/>
      <c r="K459" s="148">
        <v>4264</v>
      </c>
      <c r="L459" s="148" t="s">
        <v>561</v>
      </c>
      <c r="M459" s="148"/>
      <c r="N459" s="137">
        <v>0</v>
      </c>
      <c r="O459" s="137">
        <v>0</v>
      </c>
      <c r="P459" s="137">
        <v>0</v>
      </c>
      <c r="Q459" s="136">
        <v>0</v>
      </c>
      <c r="R459" s="416">
        <v>150000</v>
      </c>
      <c r="S459" s="137">
        <v>0</v>
      </c>
      <c r="T459" s="137">
        <v>0</v>
      </c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04"/>
      <c r="L460" s="104" t="s">
        <v>127</v>
      </c>
      <c r="M460" s="104"/>
      <c r="N460" s="105">
        <f aca="true" t="shared" si="149" ref="N460:T460">N448+N441</f>
        <v>354688</v>
      </c>
      <c r="O460" s="105">
        <f t="shared" si="149"/>
        <v>1040600</v>
      </c>
      <c r="P460" s="105">
        <f t="shared" si="149"/>
        <v>733400</v>
      </c>
      <c r="Q460" s="105">
        <f t="shared" si="149"/>
        <v>50000</v>
      </c>
      <c r="R460" s="408">
        <f t="shared" si="149"/>
        <v>350000</v>
      </c>
      <c r="S460" s="105">
        <f t="shared" si="149"/>
        <v>0</v>
      </c>
      <c r="T460" s="105">
        <f t="shared" si="149"/>
        <v>0</v>
      </c>
      <c r="U460" s="5"/>
      <c r="V460" s="5"/>
      <c r="W460" s="39"/>
      <c r="X460" s="39"/>
      <c r="Y460" s="39"/>
      <c r="Z460" s="39"/>
      <c r="AA460" s="39"/>
      <c r="AB460" s="39"/>
      <c r="AC460" s="39"/>
      <c r="AD460" s="39"/>
    </row>
    <row r="461" spans="1:3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29"/>
      <c r="L461" s="129"/>
      <c r="M461" s="129"/>
      <c r="N461" s="132"/>
      <c r="O461" s="131"/>
      <c r="P461" s="132"/>
      <c r="Q461" s="131"/>
      <c r="R461" s="411"/>
      <c r="S461" s="132"/>
      <c r="T461" s="132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70" t="s">
        <v>368</v>
      </c>
      <c r="L462" s="537" t="s">
        <v>369</v>
      </c>
      <c r="M462" s="537"/>
      <c r="N462" s="26"/>
      <c r="O462" s="26"/>
      <c r="P462" s="26"/>
      <c r="Q462" s="26"/>
      <c r="R462" s="394"/>
      <c r="S462" s="59"/>
      <c r="T462" s="59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2.75">
      <c r="A463" s="25" t="s">
        <v>374</v>
      </c>
      <c r="B463" s="13"/>
      <c r="C463" s="13"/>
      <c r="D463" s="13"/>
      <c r="E463" s="13"/>
      <c r="F463" s="13"/>
      <c r="G463" s="13"/>
      <c r="H463" s="13"/>
      <c r="I463" s="13"/>
      <c r="J463" s="13">
        <v>911</v>
      </c>
      <c r="K463" s="70" t="s">
        <v>60</v>
      </c>
      <c r="L463" s="25" t="s">
        <v>67</v>
      </c>
      <c r="M463" s="70"/>
      <c r="N463" s="26"/>
      <c r="O463" s="26"/>
      <c r="P463" s="26"/>
      <c r="Q463" s="26"/>
      <c r="R463" s="394"/>
      <c r="S463" s="59"/>
      <c r="T463" s="59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2.75">
      <c r="A464" s="24" t="s">
        <v>374</v>
      </c>
      <c r="B464" s="1"/>
      <c r="C464" s="1"/>
      <c r="D464" s="1">
        <v>3</v>
      </c>
      <c r="E464" s="1"/>
      <c r="F464" s="1"/>
      <c r="G464" s="1"/>
      <c r="H464" s="1"/>
      <c r="I464" s="1"/>
      <c r="J464" s="1">
        <v>911</v>
      </c>
      <c r="K464" s="108">
        <v>3</v>
      </c>
      <c r="L464" s="108" t="s">
        <v>3</v>
      </c>
      <c r="M464" s="108"/>
      <c r="N464" s="99">
        <f aca="true" t="shared" si="150" ref="N464:T464">N465+N470</f>
        <v>37021</v>
      </c>
      <c r="O464" s="99">
        <f t="shared" si="150"/>
        <v>67700</v>
      </c>
      <c r="P464" s="99">
        <f t="shared" si="150"/>
        <v>64000</v>
      </c>
      <c r="Q464" s="30">
        <f t="shared" si="150"/>
        <v>52000</v>
      </c>
      <c r="R464" s="409">
        <f t="shared" si="150"/>
        <v>41000</v>
      </c>
      <c r="S464" s="99">
        <f t="shared" si="150"/>
        <v>41000</v>
      </c>
      <c r="T464" s="99">
        <f t="shared" si="150"/>
        <v>41000</v>
      </c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2.75">
      <c r="A465" s="24" t="s">
        <v>374</v>
      </c>
      <c r="B465" s="1"/>
      <c r="C465" s="1"/>
      <c r="D465" s="1">
        <v>3</v>
      </c>
      <c r="E465" s="1"/>
      <c r="F465" s="1"/>
      <c r="G465" s="1"/>
      <c r="H465" s="1"/>
      <c r="I465" s="1"/>
      <c r="J465" s="1">
        <v>911</v>
      </c>
      <c r="K465" s="109">
        <v>32</v>
      </c>
      <c r="L465" s="110" t="s">
        <v>8</v>
      </c>
      <c r="M465" s="111"/>
      <c r="N465" s="112">
        <f aca="true" t="shared" si="151" ref="N465:T465">N466+N468</f>
        <v>17713</v>
      </c>
      <c r="O465" s="112">
        <f t="shared" si="151"/>
        <v>17700</v>
      </c>
      <c r="P465" s="112">
        <f t="shared" si="151"/>
        <v>16000</v>
      </c>
      <c r="Q465" s="38">
        <f t="shared" si="151"/>
        <v>14000</v>
      </c>
      <c r="R465" s="409">
        <f t="shared" si="151"/>
        <v>3000</v>
      </c>
      <c r="S465" s="112">
        <f t="shared" si="151"/>
        <v>3000</v>
      </c>
      <c r="T465" s="112">
        <f t="shared" si="151"/>
        <v>3000</v>
      </c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2.75">
      <c r="A466" s="24" t="s">
        <v>374</v>
      </c>
      <c r="B466" s="5"/>
      <c r="C466" s="5"/>
      <c r="D466" s="5">
        <v>3</v>
      </c>
      <c r="E466" s="5"/>
      <c r="F466" s="5"/>
      <c r="G466" s="5"/>
      <c r="H466" s="5"/>
      <c r="I466" s="5"/>
      <c r="J466" s="5">
        <v>911</v>
      </c>
      <c r="K466" s="125">
        <v>322</v>
      </c>
      <c r="L466" s="125" t="s">
        <v>29</v>
      </c>
      <c r="M466" s="125"/>
      <c r="N466" s="328">
        <f aca="true" t="shared" si="152" ref="N466:T466">N467</f>
        <v>5713</v>
      </c>
      <c r="O466" s="337">
        <f t="shared" si="152"/>
        <v>5700</v>
      </c>
      <c r="P466" s="56">
        <f t="shared" si="152"/>
        <v>4000</v>
      </c>
      <c r="Q466" s="56">
        <f t="shared" si="152"/>
        <v>4000</v>
      </c>
      <c r="R466" s="388">
        <f t="shared" si="152"/>
        <v>3000</v>
      </c>
      <c r="S466" s="56">
        <f t="shared" si="152"/>
        <v>3000</v>
      </c>
      <c r="T466" s="56">
        <f t="shared" si="152"/>
        <v>3000</v>
      </c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2.75">
      <c r="A467" s="24" t="s">
        <v>374</v>
      </c>
      <c r="B467" s="1"/>
      <c r="C467" s="1"/>
      <c r="D467" s="1">
        <v>3</v>
      </c>
      <c r="E467" s="1"/>
      <c r="F467" s="1"/>
      <c r="G467" s="1"/>
      <c r="H467" s="1"/>
      <c r="I467" s="1"/>
      <c r="J467" s="1">
        <v>911</v>
      </c>
      <c r="K467" s="109">
        <v>3221</v>
      </c>
      <c r="L467" s="110" t="s">
        <v>125</v>
      </c>
      <c r="M467" s="111"/>
      <c r="N467" s="110">
        <v>5713</v>
      </c>
      <c r="O467" s="112">
        <v>5700</v>
      </c>
      <c r="P467" s="112">
        <v>4000</v>
      </c>
      <c r="Q467" s="38">
        <v>4000</v>
      </c>
      <c r="R467" s="409">
        <v>3000</v>
      </c>
      <c r="S467" s="112">
        <v>3000</v>
      </c>
      <c r="T467" s="112">
        <v>3000</v>
      </c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2.75">
      <c r="A468" s="24" t="s">
        <v>374</v>
      </c>
      <c r="B468" s="1"/>
      <c r="C468" s="1"/>
      <c r="D468" s="1">
        <v>3</v>
      </c>
      <c r="E468" s="1"/>
      <c r="F468" s="1"/>
      <c r="G468" s="1"/>
      <c r="H468" s="1"/>
      <c r="I468" s="1"/>
      <c r="J468" s="1">
        <v>911</v>
      </c>
      <c r="K468" s="125">
        <v>323</v>
      </c>
      <c r="L468" s="532" t="s">
        <v>10</v>
      </c>
      <c r="M468" s="533"/>
      <c r="N468" s="315">
        <f aca="true" t="shared" si="153" ref="N468:T468">N469</f>
        <v>12000</v>
      </c>
      <c r="O468" s="315">
        <f t="shared" si="153"/>
        <v>12000</v>
      </c>
      <c r="P468" s="315">
        <f t="shared" si="153"/>
        <v>12000</v>
      </c>
      <c r="Q468" s="318">
        <f t="shared" si="153"/>
        <v>10000</v>
      </c>
      <c r="R468" s="409">
        <f t="shared" si="153"/>
        <v>0</v>
      </c>
      <c r="S468" s="315">
        <f t="shared" si="153"/>
        <v>0</v>
      </c>
      <c r="T468" s="315">
        <f t="shared" si="153"/>
        <v>0</v>
      </c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2.75">
      <c r="A469" s="24" t="s">
        <v>374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109">
        <v>3237</v>
      </c>
      <c r="L469" s="110" t="s">
        <v>77</v>
      </c>
      <c r="M469" s="111"/>
      <c r="N469" s="112">
        <v>12000</v>
      </c>
      <c r="O469" s="112">
        <v>12000</v>
      </c>
      <c r="P469" s="112">
        <v>12000</v>
      </c>
      <c r="Q469" s="38">
        <v>10000</v>
      </c>
      <c r="R469" s="409">
        <v>0</v>
      </c>
      <c r="S469" s="112">
        <v>0</v>
      </c>
      <c r="T469" s="112">
        <v>0</v>
      </c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2.75">
      <c r="A470" s="24" t="s">
        <v>374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109">
        <v>38</v>
      </c>
      <c r="L470" s="110" t="s">
        <v>110</v>
      </c>
      <c r="M470" s="111"/>
      <c r="N470" s="112">
        <f aca="true" t="shared" si="154" ref="N470:T470">N471</f>
        <v>19308</v>
      </c>
      <c r="O470" s="112">
        <f t="shared" si="154"/>
        <v>50000</v>
      </c>
      <c r="P470" s="112">
        <f t="shared" si="154"/>
        <v>48000</v>
      </c>
      <c r="Q470" s="38">
        <f t="shared" si="154"/>
        <v>38000</v>
      </c>
      <c r="R470" s="409">
        <f t="shared" si="154"/>
        <v>38000</v>
      </c>
      <c r="S470" s="112">
        <f t="shared" si="154"/>
        <v>38000</v>
      </c>
      <c r="T470" s="112">
        <f t="shared" si="154"/>
        <v>38000</v>
      </c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2.75">
      <c r="A471" s="24" t="s">
        <v>374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25">
        <v>381</v>
      </c>
      <c r="L471" s="322" t="s">
        <v>415</v>
      </c>
      <c r="M471" s="323"/>
      <c r="N471" s="315">
        <f aca="true" t="shared" si="155" ref="N471:T471">N472+N473</f>
        <v>19308</v>
      </c>
      <c r="O471" s="315">
        <f t="shared" si="155"/>
        <v>50000</v>
      </c>
      <c r="P471" s="315">
        <f t="shared" si="155"/>
        <v>48000</v>
      </c>
      <c r="Q471" s="318">
        <f t="shared" si="155"/>
        <v>38000</v>
      </c>
      <c r="R471" s="409">
        <f t="shared" si="155"/>
        <v>38000</v>
      </c>
      <c r="S471" s="315">
        <f t="shared" si="155"/>
        <v>38000</v>
      </c>
      <c r="T471" s="315">
        <f t="shared" si="155"/>
        <v>38000</v>
      </c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2.75">
      <c r="A472" s="24" t="s">
        <v>374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09">
        <v>3811</v>
      </c>
      <c r="L472" s="109" t="s">
        <v>111</v>
      </c>
      <c r="M472" s="109"/>
      <c r="N472" s="112">
        <v>19308</v>
      </c>
      <c r="O472" s="112">
        <v>20000</v>
      </c>
      <c r="P472" s="112">
        <v>8000</v>
      </c>
      <c r="Q472" s="38">
        <v>8000</v>
      </c>
      <c r="R472" s="409">
        <v>8000</v>
      </c>
      <c r="S472" s="112">
        <v>8000</v>
      </c>
      <c r="T472" s="112">
        <v>8000</v>
      </c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3.5" thickBot="1">
      <c r="A473" s="24" t="s">
        <v>374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148">
        <v>3811</v>
      </c>
      <c r="L473" s="148" t="s">
        <v>188</v>
      </c>
      <c r="M473" s="148"/>
      <c r="N473" s="137">
        <v>0</v>
      </c>
      <c r="O473" s="137">
        <v>30000</v>
      </c>
      <c r="P473" s="137">
        <v>40000</v>
      </c>
      <c r="Q473" s="136">
        <v>30000</v>
      </c>
      <c r="R473" s="416">
        <v>30000</v>
      </c>
      <c r="S473" s="137">
        <v>30000</v>
      </c>
      <c r="T473" s="137">
        <v>30000</v>
      </c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2.75">
      <c r="A474" s="97"/>
      <c r="B474" s="16"/>
      <c r="C474" s="16"/>
      <c r="D474" s="16"/>
      <c r="E474" s="16"/>
      <c r="F474" s="16"/>
      <c r="G474" s="16"/>
      <c r="H474" s="16"/>
      <c r="I474" s="16"/>
      <c r="J474" s="16"/>
      <c r="K474" s="104"/>
      <c r="L474" s="104" t="s">
        <v>127</v>
      </c>
      <c r="M474" s="104"/>
      <c r="N474" s="105">
        <f aca="true" t="shared" si="156" ref="N474:T474">N464</f>
        <v>37021</v>
      </c>
      <c r="O474" s="105">
        <f t="shared" si="156"/>
        <v>67700</v>
      </c>
      <c r="P474" s="105">
        <f t="shared" si="156"/>
        <v>64000</v>
      </c>
      <c r="Q474" s="105">
        <f t="shared" si="156"/>
        <v>52000</v>
      </c>
      <c r="R474" s="408">
        <f t="shared" si="156"/>
        <v>41000</v>
      </c>
      <c r="S474" s="105">
        <f t="shared" si="156"/>
        <v>41000</v>
      </c>
      <c r="T474" s="105">
        <f t="shared" si="156"/>
        <v>41000</v>
      </c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2.75">
      <c r="A475" s="122"/>
      <c r="B475" s="5"/>
      <c r="C475" s="5"/>
      <c r="D475" s="5"/>
      <c r="E475" s="5"/>
      <c r="F475" s="5"/>
      <c r="G475" s="5"/>
      <c r="H475" s="5"/>
      <c r="I475" s="5"/>
      <c r="J475" s="5"/>
      <c r="K475" s="52"/>
      <c r="L475" s="52"/>
      <c r="M475" s="52"/>
      <c r="N475" s="53"/>
      <c r="O475" s="53"/>
      <c r="P475" s="53"/>
      <c r="Q475" s="53"/>
      <c r="R475" s="393"/>
      <c r="S475" s="53"/>
      <c r="T475" s="53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2.75">
      <c r="A476" s="25" t="s">
        <v>375</v>
      </c>
      <c r="B476" s="13"/>
      <c r="C476" s="13"/>
      <c r="D476" s="13"/>
      <c r="E476" s="13"/>
      <c r="F476" s="13"/>
      <c r="G476" s="13"/>
      <c r="H476" s="13"/>
      <c r="I476" s="13"/>
      <c r="J476" s="13">
        <v>922</v>
      </c>
      <c r="K476" s="70" t="s">
        <v>370</v>
      </c>
      <c r="L476" s="515" t="s">
        <v>372</v>
      </c>
      <c r="M476" s="515"/>
      <c r="N476" s="26"/>
      <c r="O476" s="26"/>
      <c r="P476" s="26"/>
      <c r="Q476" s="26"/>
      <c r="R476" s="394"/>
      <c r="S476" s="59"/>
      <c r="T476" s="59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2.75">
      <c r="A477" s="152" t="s">
        <v>376</v>
      </c>
      <c r="B477" s="51"/>
      <c r="C477" s="51"/>
      <c r="D477" s="51">
        <v>3</v>
      </c>
      <c r="E477" s="51"/>
      <c r="F477" s="51"/>
      <c r="G477" s="51"/>
      <c r="H477" s="51"/>
      <c r="I477" s="51"/>
      <c r="J477" s="51"/>
      <c r="K477" s="72" t="s">
        <v>28</v>
      </c>
      <c r="L477" s="151"/>
      <c r="M477" s="151"/>
      <c r="N477" s="73"/>
      <c r="O477" s="73"/>
      <c r="P477" s="73"/>
      <c r="Q477" s="73"/>
      <c r="R477" s="397"/>
      <c r="S477" s="73"/>
      <c r="T477" s="7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</row>
    <row r="478" spans="1:30" ht="12.75">
      <c r="A478" s="152" t="s">
        <v>376</v>
      </c>
      <c r="B478" s="51"/>
      <c r="C478" s="51"/>
      <c r="D478" s="51">
        <v>3</v>
      </c>
      <c r="E478" s="51"/>
      <c r="F478" s="51"/>
      <c r="G478" s="51"/>
      <c r="H478" s="51"/>
      <c r="I478" s="51"/>
      <c r="J478" s="51">
        <v>922</v>
      </c>
      <c r="K478" s="28">
        <v>3</v>
      </c>
      <c r="L478" s="532" t="s">
        <v>3</v>
      </c>
      <c r="M478" s="578"/>
      <c r="N478" s="29">
        <f aca="true" t="shared" si="157" ref="N478:O480">N479</f>
        <v>65074</v>
      </c>
      <c r="O478" s="29">
        <f t="shared" si="157"/>
        <v>75000</v>
      </c>
      <c r="P478" s="29">
        <f aca="true" t="shared" si="158" ref="P478:T480">P479</f>
        <v>45000</v>
      </c>
      <c r="Q478" s="29">
        <f t="shared" si="158"/>
        <v>40000</v>
      </c>
      <c r="R478" s="388">
        <f t="shared" si="158"/>
        <v>60000</v>
      </c>
      <c r="S478" s="29">
        <f t="shared" si="158"/>
        <v>60000</v>
      </c>
      <c r="T478" s="29">
        <f t="shared" si="158"/>
        <v>60000</v>
      </c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</row>
    <row r="479" spans="1:30" ht="12.75">
      <c r="A479" s="152" t="s">
        <v>376</v>
      </c>
      <c r="B479" s="51"/>
      <c r="C479" s="51"/>
      <c r="D479" s="51">
        <v>3</v>
      </c>
      <c r="E479" s="51"/>
      <c r="F479" s="51"/>
      <c r="G479" s="51"/>
      <c r="H479" s="51"/>
      <c r="I479" s="51"/>
      <c r="J479" s="51">
        <v>922</v>
      </c>
      <c r="K479" s="109">
        <v>37</v>
      </c>
      <c r="L479" s="109" t="s">
        <v>34</v>
      </c>
      <c r="M479" s="173"/>
      <c r="N479" s="29">
        <f t="shared" si="157"/>
        <v>65074</v>
      </c>
      <c r="O479" s="29">
        <f t="shared" si="157"/>
        <v>75000</v>
      </c>
      <c r="P479" s="29">
        <f t="shared" si="158"/>
        <v>45000</v>
      </c>
      <c r="Q479" s="29">
        <f t="shared" si="158"/>
        <v>40000</v>
      </c>
      <c r="R479" s="388">
        <f t="shared" si="158"/>
        <v>60000</v>
      </c>
      <c r="S479" s="29">
        <f t="shared" si="158"/>
        <v>60000</v>
      </c>
      <c r="T479" s="29">
        <f t="shared" si="158"/>
        <v>60000</v>
      </c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</row>
    <row r="480" spans="1:30" ht="12.75">
      <c r="A480" s="152" t="s">
        <v>376</v>
      </c>
      <c r="B480" s="5"/>
      <c r="C480" s="5"/>
      <c r="D480" s="5">
        <v>3</v>
      </c>
      <c r="E480" s="5"/>
      <c r="F480" s="5"/>
      <c r="G480" s="5"/>
      <c r="H480" s="5"/>
      <c r="I480" s="5"/>
      <c r="J480" s="5">
        <v>922</v>
      </c>
      <c r="K480" s="125">
        <v>372</v>
      </c>
      <c r="L480" s="125" t="s">
        <v>35</v>
      </c>
      <c r="M480" s="125"/>
      <c r="N480" s="315">
        <f t="shared" si="157"/>
        <v>65074</v>
      </c>
      <c r="O480" s="315">
        <f t="shared" si="157"/>
        <v>75000</v>
      </c>
      <c r="P480" s="315">
        <f t="shared" si="158"/>
        <v>45000</v>
      </c>
      <c r="Q480" s="318">
        <f t="shared" si="158"/>
        <v>40000</v>
      </c>
      <c r="R480" s="409">
        <f t="shared" si="158"/>
        <v>60000</v>
      </c>
      <c r="S480" s="315">
        <f t="shared" si="158"/>
        <v>60000</v>
      </c>
      <c r="T480" s="315">
        <f t="shared" si="158"/>
        <v>60000</v>
      </c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3.5" thickBot="1">
      <c r="A481" s="152" t="s">
        <v>376</v>
      </c>
      <c r="B481" s="1"/>
      <c r="C481" s="1"/>
      <c r="D481" s="1">
        <v>3</v>
      </c>
      <c r="E481" s="1"/>
      <c r="F481" s="1"/>
      <c r="G481" s="1"/>
      <c r="H481" s="1"/>
      <c r="I481" s="1"/>
      <c r="J481" s="1">
        <v>922</v>
      </c>
      <c r="K481" s="109">
        <v>3721</v>
      </c>
      <c r="L481" s="109" t="s">
        <v>35</v>
      </c>
      <c r="M481" s="109"/>
      <c r="N481" s="112">
        <v>65074</v>
      </c>
      <c r="O481" s="112">
        <v>75000</v>
      </c>
      <c r="P481" s="112">
        <v>45000</v>
      </c>
      <c r="Q481" s="38">
        <v>40000</v>
      </c>
      <c r="R481" s="409">
        <v>60000</v>
      </c>
      <c r="S481" s="112">
        <v>60000</v>
      </c>
      <c r="T481" s="112">
        <v>60000</v>
      </c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2.75">
      <c r="A482" s="97"/>
      <c r="B482" s="16"/>
      <c r="C482" s="16"/>
      <c r="D482" s="16"/>
      <c r="E482" s="16"/>
      <c r="F482" s="16"/>
      <c r="G482" s="16"/>
      <c r="H482" s="16"/>
      <c r="I482" s="16"/>
      <c r="J482" s="16"/>
      <c r="K482" s="104"/>
      <c r="L482" s="104" t="s">
        <v>127</v>
      </c>
      <c r="M482" s="104"/>
      <c r="N482" s="105">
        <f aca="true" t="shared" si="159" ref="N482:T482">N478</f>
        <v>65074</v>
      </c>
      <c r="O482" s="105">
        <f t="shared" si="159"/>
        <v>75000</v>
      </c>
      <c r="P482" s="105">
        <f t="shared" si="159"/>
        <v>45000</v>
      </c>
      <c r="Q482" s="105">
        <f t="shared" si="159"/>
        <v>40000</v>
      </c>
      <c r="R482" s="408">
        <f t="shared" si="159"/>
        <v>60000</v>
      </c>
      <c r="S482" s="105">
        <f t="shared" si="159"/>
        <v>60000</v>
      </c>
      <c r="T482" s="105">
        <f t="shared" si="159"/>
        <v>60000</v>
      </c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2.75">
      <c r="A483" s="122"/>
      <c r="B483" s="5"/>
      <c r="C483" s="5"/>
      <c r="D483" s="5"/>
      <c r="E483" s="5"/>
      <c r="F483" s="5"/>
      <c r="G483" s="5"/>
      <c r="H483" s="5"/>
      <c r="I483" s="5"/>
      <c r="J483" s="5"/>
      <c r="K483" s="52"/>
      <c r="L483" s="52"/>
      <c r="M483" s="52"/>
      <c r="N483" s="53"/>
      <c r="O483" s="53"/>
      <c r="P483" s="53"/>
      <c r="Q483" s="53"/>
      <c r="R483" s="393"/>
      <c r="S483" s="53"/>
      <c r="T483" s="53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2.7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2" t="s">
        <v>371</v>
      </c>
      <c r="L484" s="515" t="s">
        <v>373</v>
      </c>
      <c r="M484" s="515"/>
      <c r="N484" s="83"/>
      <c r="O484" s="83"/>
      <c r="P484" s="83"/>
      <c r="Q484" s="83"/>
      <c r="R484" s="397"/>
      <c r="S484" s="83"/>
      <c r="T484" s="83"/>
      <c r="U484" s="85"/>
      <c r="V484" s="85"/>
      <c r="W484" s="5"/>
      <c r="X484" s="5"/>
      <c r="Y484" s="5"/>
      <c r="Z484" s="5"/>
      <c r="AA484" s="5"/>
      <c r="AB484" s="5"/>
      <c r="AC484" s="5"/>
      <c r="AD484" s="5"/>
    </row>
    <row r="485" spans="1:30" ht="12.75">
      <c r="A485" s="25" t="s">
        <v>377</v>
      </c>
      <c r="B485" s="25"/>
      <c r="C485" s="25"/>
      <c r="D485" s="25"/>
      <c r="E485" s="25"/>
      <c r="F485" s="25"/>
      <c r="G485" s="25"/>
      <c r="H485" s="25"/>
      <c r="I485" s="25"/>
      <c r="J485" s="25"/>
      <c r="K485" s="84" t="s">
        <v>218</v>
      </c>
      <c r="L485" s="84"/>
      <c r="M485" s="84"/>
      <c r="N485" s="145"/>
      <c r="O485" s="145"/>
      <c r="P485" s="145"/>
      <c r="Q485" s="145"/>
      <c r="R485" s="397"/>
      <c r="S485" s="145"/>
      <c r="T485" s="145"/>
      <c r="U485" s="24"/>
      <c r="V485" s="24"/>
      <c r="W485" s="5"/>
      <c r="X485" s="5"/>
      <c r="Y485" s="5"/>
      <c r="Z485" s="5"/>
      <c r="AA485" s="5"/>
      <c r="AB485" s="5"/>
      <c r="AC485" s="5"/>
      <c r="AD485" s="5"/>
    </row>
    <row r="486" spans="1:30" ht="12.75">
      <c r="A486" s="25" t="s">
        <v>378</v>
      </c>
      <c r="B486" s="13"/>
      <c r="C486" s="13"/>
      <c r="D486" s="13"/>
      <c r="E486" s="13"/>
      <c r="F486" s="13"/>
      <c r="G486" s="13"/>
      <c r="H486" s="13"/>
      <c r="I486" s="13"/>
      <c r="J486" s="13">
        <v>1040</v>
      </c>
      <c r="K486" s="70" t="s">
        <v>60</v>
      </c>
      <c r="L486" s="25" t="s">
        <v>68</v>
      </c>
      <c r="M486" s="70"/>
      <c r="N486" s="26"/>
      <c r="O486" s="26"/>
      <c r="P486" s="26"/>
      <c r="Q486" s="26"/>
      <c r="R486" s="394"/>
      <c r="S486" s="59"/>
      <c r="T486" s="59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2.75">
      <c r="A487" s="24" t="s">
        <v>378</v>
      </c>
      <c r="B487" s="1"/>
      <c r="C487" s="1"/>
      <c r="D487" s="1">
        <v>3</v>
      </c>
      <c r="E487" s="1"/>
      <c r="F487" s="1"/>
      <c r="G487" s="1"/>
      <c r="H487" s="1"/>
      <c r="I487" s="1"/>
      <c r="J487" s="1">
        <v>1040</v>
      </c>
      <c r="K487" s="108">
        <v>3</v>
      </c>
      <c r="L487" s="108" t="s">
        <v>3</v>
      </c>
      <c r="M487" s="108"/>
      <c r="N487" s="99">
        <f aca="true" t="shared" si="160" ref="N487:O489">N488</f>
        <v>30000</v>
      </c>
      <c r="O487" s="30">
        <f t="shared" si="160"/>
        <v>30000</v>
      </c>
      <c r="P487" s="99">
        <f aca="true" t="shared" si="161" ref="P487:T489">P488</f>
        <v>30000</v>
      </c>
      <c r="Q487" s="30">
        <f t="shared" si="161"/>
        <v>20000</v>
      </c>
      <c r="R487" s="409">
        <f t="shared" si="161"/>
        <v>30000</v>
      </c>
      <c r="S487" s="99">
        <f t="shared" si="161"/>
        <v>30000</v>
      </c>
      <c r="T487" s="99">
        <f t="shared" si="161"/>
        <v>30000</v>
      </c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2.75">
      <c r="A488" s="24" t="s">
        <v>378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1040</v>
      </c>
      <c r="K488" s="109">
        <v>37</v>
      </c>
      <c r="L488" s="109" t="s">
        <v>36</v>
      </c>
      <c r="M488" s="109"/>
      <c r="N488" s="112">
        <f t="shared" si="160"/>
        <v>30000</v>
      </c>
      <c r="O488" s="38">
        <f t="shared" si="160"/>
        <v>30000</v>
      </c>
      <c r="P488" s="112">
        <f t="shared" si="161"/>
        <v>30000</v>
      </c>
      <c r="Q488" s="38">
        <f t="shared" si="161"/>
        <v>20000</v>
      </c>
      <c r="R488" s="409">
        <f t="shared" si="161"/>
        <v>30000</v>
      </c>
      <c r="S488" s="112">
        <f t="shared" si="161"/>
        <v>30000</v>
      </c>
      <c r="T488" s="112">
        <f t="shared" si="161"/>
        <v>30000</v>
      </c>
      <c r="U488" s="5"/>
      <c r="V488" s="5"/>
      <c r="W488" s="24"/>
      <c r="X488" s="24"/>
      <c r="Y488" s="24"/>
      <c r="Z488" s="24"/>
      <c r="AA488" s="24"/>
      <c r="AB488" s="24"/>
      <c r="AC488" s="24"/>
      <c r="AD488" s="24"/>
    </row>
    <row r="489" spans="1:30" ht="12.75">
      <c r="A489" s="24" t="s">
        <v>378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1040</v>
      </c>
      <c r="K489" s="125">
        <v>372</v>
      </c>
      <c r="L489" s="125" t="s">
        <v>35</v>
      </c>
      <c r="M489" s="125"/>
      <c r="N489" s="315">
        <f t="shared" si="160"/>
        <v>30000</v>
      </c>
      <c r="O489" s="318">
        <f t="shared" si="160"/>
        <v>30000</v>
      </c>
      <c r="P489" s="315">
        <f t="shared" si="161"/>
        <v>30000</v>
      </c>
      <c r="Q489" s="318">
        <f t="shared" si="161"/>
        <v>20000</v>
      </c>
      <c r="R489" s="409">
        <f t="shared" si="161"/>
        <v>30000</v>
      </c>
      <c r="S489" s="315">
        <f t="shared" si="161"/>
        <v>30000</v>
      </c>
      <c r="T489" s="315">
        <f t="shared" si="161"/>
        <v>30000</v>
      </c>
      <c r="U489" s="5"/>
      <c r="V489" s="5"/>
      <c r="W489" s="24"/>
      <c r="X489" s="24"/>
      <c r="Y489" s="24"/>
      <c r="Z489" s="24"/>
      <c r="AA489" s="24"/>
      <c r="AB489" s="24"/>
      <c r="AC489" s="24"/>
      <c r="AD489" s="24"/>
    </row>
    <row r="490" spans="1:30" ht="13.5" thickBot="1">
      <c r="A490" s="24" t="s">
        <v>378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1040</v>
      </c>
      <c r="K490" s="109">
        <v>3721</v>
      </c>
      <c r="L490" s="109" t="s">
        <v>35</v>
      </c>
      <c r="M490" s="109"/>
      <c r="N490" s="112">
        <v>30000</v>
      </c>
      <c r="O490" s="38">
        <v>30000</v>
      </c>
      <c r="P490" s="112">
        <v>30000</v>
      </c>
      <c r="Q490" s="38">
        <v>20000</v>
      </c>
      <c r="R490" s="409">
        <v>30000</v>
      </c>
      <c r="S490" s="112">
        <v>30000</v>
      </c>
      <c r="T490" s="112">
        <v>30000</v>
      </c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2.75">
      <c r="A491" s="97"/>
      <c r="B491" s="16"/>
      <c r="C491" s="16"/>
      <c r="D491" s="16"/>
      <c r="E491" s="16"/>
      <c r="F491" s="16"/>
      <c r="G491" s="16"/>
      <c r="H491" s="16"/>
      <c r="I491" s="16"/>
      <c r="J491" s="16"/>
      <c r="K491" s="104"/>
      <c r="L491" s="104" t="s">
        <v>127</v>
      </c>
      <c r="M491" s="104"/>
      <c r="N491" s="105">
        <f aca="true" t="shared" si="162" ref="N491:T491">N487</f>
        <v>30000</v>
      </c>
      <c r="O491" s="105">
        <f t="shared" si="162"/>
        <v>30000</v>
      </c>
      <c r="P491" s="105">
        <f t="shared" si="162"/>
        <v>30000</v>
      </c>
      <c r="Q491" s="105">
        <f t="shared" si="162"/>
        <v>20000</v>
      </c>
      <c r="R491" s="408">
        <f t="shared" si="162"/>
        <v>30000</v>
      </c>
      <c r="S491" s="105">
        <f t="shared" si="162"/>
        <v>30000</v>
      </c>
      <c r="T491" s="105">
        <f t="shared" si="162"/>
        <v>30000</v>
      </c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2.75">
      <c r="A492" s="94"/>
      <c r="B492" s="1"/>
      <c r="C492" s="1"/>
      <c r="D492" s="1"/>
      <c r="E492" s="1"/>
      <c r="F492" s="1"/>
      <c r="G492" s="1"/>
      <c r="H492" s="1"/>
      <c r="I492" s="1"/>
      <c r="J492" s="1"/>
      <c r="K492" s="123"/>
      <c r="L492" s="123"/>
      <c r="M492" s="123"/>
      <c r="N492" s="119"/>
      <c r="O492" s="119"/>
      <c r="P492" s="119"/>
      <c r="Q492" s="119"/>
      <c r="R492" s="413"/>
      <c r="S492" s="119"/>
      <c r="T492" s="119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2.7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2" t="s">
        <v>380</v>
      </c>
      <c r="L493" s="515" t="s">
        <v>379</v>
      </c>
      <c r="M493" s="515"/>
      <c r="N493" s="83"/>
      <c r="O493" s="83"/>
      <c r="P493" s="83"/>
      <c r="Q493" s="83"/>
      <c r="R493" s="397"/>
      <c r="S493" s="83"/>
      <c r="T493" s="83"/>
      <c r="U493" s="85"/>
      <c r="V493" s="85"/>
      <c r="W493" s="5"/>
      <c r="X493" s="5"/>
      <c r="Y493" s="5"/>
      <c r="Z493" s="5"/>
      <c r="AA493" s="5"/>
      <c r="AB493" s="5"/>
      <c r="AC493" s="5"/>
      <c r="AD493" s="5"/>
    </row>
    <row r="494" spans="1:30" ht="12.75">
      <c r="A494" s="25" t="s">
        <v>381</v>
      </c>
      <c r="B494" s="13">
        <v>1</v>
      </c>
      <c r="C494" s="13"/>
      <c r="D494" s="13">
        <v>3</v>
      </c>
      <c r="E494" s="13"/>
      <c r="F494" s="13"/>
      <c r="G494" s="13"/>
      <c r="H494" s="13"/>
      <c r="I494" s="13"/>
      <c r="J494" s="13">
        <v>820</v>
      </c>
      <c r="K494" s="70" t="s">
        <v>60</v>
      </c>
      <c r="L494" s="25" t="s">
        <v>69</v>
      </c>
      <c r="M494" s="70"/>
      <c r="N494" s="26"/>
      <c r="O494" s="26"/>
      <c r="P494" s="26"/>
      <c r="Q494" s="26"/>
      <c r="R494" s="394"/>
      <c r="S494" s="59"/>
      <c r="T494" s="59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2.75">
      <c r="A495" s="24" t="s">
        <v>381</v>
      </c>
      <c r="B495" s="1">
        <v>1</v>
      </c>
      <c r="C495" s="1"/>
      <c r="D495" s="5">
        <v>3</v>
      </c>
      <c r="E495" s="1"/>
      <c r="F495" s="1"/>
      <c r="G495" s="1"/>
      <c r="H495" s="1"/>
      <c r="I495" s="1"/>
      <c r="J495" s="1">
        <v>820</v>
      </c>
      <c r="K495" s="153">
        <v>3</v>
      </c>
      <c r="L495" s="153" t="s">
        <v>3</v>
      </c>
      <c r="M495" s="153"/>
      <c r="N495" s="99">
        <f>N496</f>
        <v>112000</v>
      </c>
      <c r="O495" s="99">
        <f>O496</f>
        <v>117000</v>
      </c>
      <c r="P495" s="99">
        <f aca="true" t="shared" si="163" ref="P495:T496">P496</f>
        <v>102000</v>
      </c>
      <c r="Q495" s="30">
        <f t="shared" si="163"/>
        <v>140000</v>
      </c>
      <c r="R495" s="409">
        <f t="shared" si="163"/>
        <v>102000</v>
      </c>
      <c r="S495" s="99">
        <f t="shared" si="163"/>
        <v>102000</v>
      </c>
      <c r="T495" s="99">
        <f t="shared" si="163"/>
        <v>102000</v>
      </c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2.75">
      <c r="A496" s="24" t="s">
        <v>381</v>
      </c>
      <c r="B496" s="1">
        <v>1</v>
      </c>
      <c r="C496" s="1"/>
      <c r="D496" s="5">
        <v>3</v>
      </c>
      <c r="E496" s="1"/>
      <c r="F496" s="1"/>
      <c r="G496" s="1"/>
      <c r="H496" s="1"/>
      <c r="I496" s="1"/>
      <c r="J496" s="1">
        <v>820</v>
      </c>
      <c r="K496" s="156">
        <v>38</v>
      </c>
      <c r="L496" s="174" t="s">
        <v>110</v>
      </c>
      <c r="M496" s="175"/>
      <c r="N496" s="112">
        <f>N497</f>
        <v>112000</v>
      </c>
      <c r="O496" s="112">
        <f>O497</f>
        <v>117000</v>
      </c>
      <c r="P496" s="112">
        <f t="shared" si="163"/>
        <v>102000</v>
      </c>
      <c r="Q496" s="38">
        <f t="shared" si="163"/>
        <v>140000</v>
      </c>
      <c r="R496" s="409">
        <f t="shared" si="163"/>
        <v>102000</v>
      </c>
      <c r="S496" s="112">
        <f t="shared" si="163"/>
        <v>102000</v>
      </c>
      <c r="T496" s="112">
        <f t="shared" si="163"/>
        <v>102000</v>
      </c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2.75">
      <c r="A497" s="24" t="s">
        <v>381</v>
      </c>
      <c r="B497" s="1">
        <v>1</v>
      </c>
      <c r="C497" s="1"/>
      <c r="D497" s="5">
        <v>3</v>
      </c>
      <c r="E497" s="1"/>
      <c r="F497" s="1"/>
      <c r="G497" s="1"/>
      <c r="H497" s="1"/>
      <c r="I497" s="1"/>
      <c r="J497" s="1">
        <v>820</v>
      </c>
      <c r="K497" s="326">
        <v>381</v>
      </c>
      <c r="L497" s="576" t="s">
        <v>382</v>
      </c>
      <c r="M497" s="577"/>
      <c r="N497" s="315">
        <f aca="true" t="shared" si="164" ref="N497:T497">N498+N499+N500+N501</f>
        <v>112000</v>
      </c>
      <c r="O497" s="315">
        <f t="shared" si="164"/>
        <v>117000</v>
      </c>
      <c r="P497" s="315">
        <f t="shared" si="164"/>
        <v>102000</v>
      </c>
      <c r="Q497" s="318">
        <f t="shared" si="164"/>
        <v>140000</v>
      </c>
      <c r="R497" s="409">
        <f t="shared" si="164"/>
        <v>102000</v>
      </c>
      <c r="S497" s="315">
        <f t="shared" si="164"/>
        <v>102000</v>
      </c>
      <c r="T497" s="315">
        <f t="shared" si="164"/>
        <v>102000</v>
      </c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2.75">
      <c r="A498" s="24" t="s">
        <v>381</v>
      </c>
      <c r="B498" s="1">
        <v>1</v>
      </c>
      <c r="C498" s="1"/>
      <c r="D498" s="5">
        <v>3</v>
      </c>
      <c r="E498" s="1"/>
      <c r="F498" s="1"/>
      <c r="G498" s="1"/>
      <c r="H498" s="1"/>
      <c r="I498" s="1"/>
      <c r="J498" s="1">
        <v>820</v>
      </c>
      <c r="K498" s="156">
        <v>3811</v>
      </c>
      <c r="L498" s="156" t="s">
        <v>416</v>
      </c>
      <c r="M498" s="156"/>
      <c r="N498" s="112">
        <v>55000</v>
      </c>
      <c r="O498" s="112">
        <v>50000</v>
      </c>
      <c r="P498" s="112">
        <v>50000</v>
      </c>
      <c r="Q498" s="38">
        <v>75000</v>
      </c>
      <c r="R498" s="409">
        <v>50000</v>
      </c>
      <c r="S498" s="112">
        <v>50000</v>
      </c>
      <c r="T498" s="112">
        <v>50000</v>
      </c>
      <c r="U498" s="5"/>
      <c r="V498" s="5"/>
      <c r="W498" s="85"/>
      <c r="X498" s="85"/>
      <c r="Y498" s="85"/>
      <c r="Z498" s="85"/>
      <c r="AA498" s="85"/>
      <c r="AB498" s="85"/>
      <c r="AC498" s="85"/>
      <c r="AD498" s="85"/>
    </row>
    <row r="499" spans="1:30" ht="12.75">
      <c r="A499" s="24" t="s">
        <v>381</v>
      </c>
      <c r="B499" s="1">
        <v>1</v>
      </c>
      <c r="C499" s="1"/>
      <c r="D499" s="5">
        <v>3</v>
      </c>
      <c r="E499" s="1"/>
      <c r="F499" s="1"/>
      <c r="G499" s="1"/>
      <c r="H499" s="1"/>
      <c r="I499" s="1"/>
      <c r="J499" s="1">
        <v>820</v>
      </c>
      <c r="K499" s="176">
        <v>3811</v>
      </c>
      <c r="L499" s="530" t="s">
        <v>417</v>
      </c>
      <c r="M499" s="531"/>
      <c r="N499" s="137">
        <v>50000</v>
      </c>
      <c r="O499" s="137">
        <v>50000</v>
      </c>
      <c r="P499" s="137">
        <v>50000</v>
      </c>
      <c r="Q499" s="136">
        <v>30000</v>
      </c>
      <c r="R499" s="416">
        <v>50000</v>
      </c>
      <c r="S499" s="137">
        <v>50000</v>
      </c>
      <c r="T499" s="137">
        <v>50000</v>
      </c>
      <c r="U499" s="5"/>
      <c r="V499" s="5"/>
      <c r="W499" s="85"/>
      <c r="X499" s="85"/>
      <c r="Y499" s="85"/>
      <c r="Z499" s="85"/>
      <c r="AA499" s="85"/>
      <c r="AB499" s="85"/>
      <c r="AC499" s="85"/>
      <c r="AD499" s="85"/>
    </row>
    <row r="500" spans="1:30" ht="12.75">
      <c r="A500" s="24" t="s">
        <v>381</v>
      </c>
      <c r="B500" s="1">
        <v>1</v>
      </c>
      <c r="C500" s="1"/>
      <c r="D500" s="5">
        <v>3</v>
      </c>
      <c r="E500" s="1"/>
      <c r="F500" s="1"/>
      <c r="G500" s="1"/>
      <c r="H500" s="1"/>
      <c r="I500" s="1"/>
      <c r="J500" s="1">
        <v>820</v>
      </c>
      <c r="K500" s="156">
        <v>3811</v>
      </c>
      <c r="L500" s="177" t="s">
        <v>418</v>
      </c>
      <c r="M500" s="178"/>
      <c r="N500" s="137">
        <v>5000</v>
      </c>
      <c r="O500" s="137">
        <v>15000</v>
      </c>
      <c r="P500" s="137">
        <v>0</v>
      </c>
      <c r="Q500" s="136">
        <v>30000</v>
      </c>
      <c r="R500" s="416">
        <v>0</v>
      </c>
      <c r="S500" s="137">
        <v>0</v>
      </c>
      <c r="T500" s="137">
        <v>0</v>
      </c>
      <c r="U500" s="5"/>
      <c r="V500" s="5"/>
      <c r="W500" s="85"/>
      <c r="X500" s="85"/>
      <c r="Y500" s="85"/>
      <c r="Z500" s="85"/>
      <c r="AA500" s="85"/>
      <c r="AB500" s="85"/>
      <c r="AC500" s="85"/>
      <c r="AD500" s="85"/>
    </row>
    <row r="501" spans="1:30" ht="13.5" thickBot="1">
      <c r="A501" s="24" t="s">
        <v>381</v>
      </c>
      <c r="B501" s="1">
        <v>1</v>
      </c>
      <c r="C501" s="1"/>
      <c r="D501" s="5">
        <v>3</v>
      </c>
      <c r="E501" s="1"/>
      <c r="F501" s="1"/>
      <c r="G501" s="1"/>
      <c r="H501" s="1"/>
      <c r="I501" s="1"/>
      <c r="J501" s="1">
        <v>820</v>
      </c>
      <c r="K501" s="179">
        <v>3811</v>
      </c>
      <c r="L501" s="180" t="s">
        <v>419</v>
      </c>
      <c r="M501" s="181"/>
      <c r="N501" s="137">
        <v>2000</v>
      </c>
      <c r="O501" s="137">
        <v>2000</v>
      </c>
      <c r="P501" s="137">
        <v>2000</v>
      </c>
      <c r="Q501" s="136">
        <v>5000</v>
      </c>
      <c r="R501" s="416">
        <v>2000</v>
      </c>
      <c r="S501" s="137">
        <v>2000</v>
      </c>
      <c r="T501" s="137">
        <v>2000</v>
      </c>
      <c r="U501" s="5"/>
      <c r="V501" s="5"/>
      <c r="W501" s="85"/>
      <c r="X501" s="85"/>
      <c r="Y501" s="85"/>
      <c r="Z501" s="85"/>
      <c r="AA501" s="85"/>
      <c r="AB501" s="85"/>
      <c r="AC501" s="85"/>
      <c r="AD501" s="85"/>
    </row>
    <row r="502" spans="1:30" ht="12.75">
      <c r="A502" s="97"/>
      <c r="B502" s="16"/>
      <c r="C502" s="16"/>
      <c r="D502" s="16"/>
      <c r="E502" s="16"/>
      <c r="F502" s="16"/>
      <c r="G502" s="16"/>
      <c r="H502" s="16"/>
      <c r="I502" s="16"/>
      <c r="J502" s="16"/>
      <c r="K502" s="49"/>
      <c r="L502" s="49" t="s">
        <v>127</v>
      </c>
      <c r="M502" s="49"/>
      <c r="N502" s="105">
        <f aca="true" t="shared" si="165" ref="N502:T502">N495</f>
        <v>112000</v>
      </c>
      <c r="O502" s="105">
        <f t="shared" si="165"/>
        <v>117000</v>
      </c>
      <c r="P502" s="105">
        <f t="shared" si="165"/>
        <v>102000</v>
      </c>
      <c r="Q502" s="105">
        <f t="shared" si="165"/>
        <v>140000</v>
      </c>
      <c r="R502" s="408">
        <f t="shared" si="165"/>
        <v>102000</v>
      </c>
      <c r="S502" s="105">
        <f t="shared" si="165"/>
        <v>102000</v>
      </c>
      <c r="T502" s="105">
        <f t="shared" si="165"/>
        <v>102000</v>
      </c>
      <c r="U502" s="5"/>
      <c r="V502" s="5"/>
      <c r="W502" s="24"/>
      <c r="X502" s="24"/>
      <c r="Y502" s="24"/>
      <c r="Z502" s="24"/>
      <c r="AA502" s="24"/>
      <c r="AB502" s="24"/>
      <c r="AC502" s="24"/>
      <c r="AD502" s="24"/>
    </row>
    <row r="503" spans="1:30" ht="12.75">
      <c r="A503" s="94"/>
      <c r="B503" s="1"/>
      <c r="C503" s="1"/>
      <c r="D503" s="1"/>
      <c r="E503" s="1"/>
      <c r="F503" s="1"/>
      <c r="G503" s="1"/>
      <c r="H503" s="1"/>
      <c r="I503" s="1"/>
      <c r="J503" s="1"/>
      <c r="K503" s="123"/>
      <c r="L503" s="123"/>
      <c r="M503" s="123"/>
      <c r="N503" s="119"/>
      <c r="O503" s="119"/>
      <c r="P503" s="119"/>
      <c r="Q503" s="119"/>
      <c r="R503" s="413"/>
      <c r="S503" s="119"/>
      <c r="T503" s="119"/>
      <c r="U503" s="5"/>
      <c r="V503" s="5"/>
      <c r="W503" s="24"/>
      <c r="X503" s="24"/>
      <c r="Y503" s="24"/>
      <c r="Z503" s="24"/>
      <c r="AA503" s="24"/>
      <c r="AB503" s="24"/>
      <c r="AC503" s="24"/>
      <c r="AD503" s="24"/>
    </row>
    <row r="504" spans="1:30" ht="12.75">
      <c r="A504" s="26"/>
      <c r="B504" s="13"/>
      <c r="C504" s="13"/>
      <c r="D504" s="13"/>
      <c r="E504" s="13"/>
      <c r="F504" s="13"/>
      <c r="G504" s="13"/>
      <c r="H504" s="13"/>
      <c r="I504" s="13"/>
      <c r="J504" s="13"/>
      <c r="K504" s="72" t="s">
        <v>383</v>
      </c>
      <c r="L504" s="515" t="s">
        <v>384</v>
      </c>
      <c r="M504" s="516"/>
      <c r="N504" s="73"/>
      <c r="O504" s="73"/>
      <c r="P504" s="73"/>
      <c r="Q504" s="73"/>
      <c r="R504" s="397"/>
      <c r="S504" s="73"/>
      <c r="T504" s="73"/>
      <c r="U504" s="5"/>
      <c r="V504" s="5"/>
      <c r="W504" s="85"/>
      <c r="X504" s="85"/>
      <c r="Y504" s="85"/>
      <c r="Z504" s="85"/>
      <c r="AA504" s="85"/>
      <c r="AB504" s="85"/>
      <c r="AC504" s="85"/>
      <c r="AD504" s="85"/>
    </row>
    <row r="505" spans="1:30" ht="12.75">
      <c r="A505" s="25" t="s">
        <v>385</v>
      </c>
      <c r="B505" s="13"/>
      <c r="C505" s="13"/>
      <c r="D505" s="13"/>
      <c r="E505" s="13"/>
      <c r="F505" s="13"/>
      <c r="G505" s="13"/>
      <c r="H505" s="13"/>
      <c r="I505" s="13"/>
      <c r="J505" s="13">
        <v>810</v>
      </c>
      <c r="K505" s="70" t="s">
        <v>58</v>
      </c>
      <c r="L505" s="25" t="s">
        <v>70</v>
      </c>
      <c r="M505" s="70"/>
      <c r="N505" s="26"/>
      <c r="O505" s="26"/>
      <c r="P505" s="26"/>
      <c r="Q505" s="26"/>
      <c r="R505" s="394"/>
      <c r="S505" s="59"/>
      <c r="T505" s="59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2.75">
      <c r="A506" s="107" t="s">
        <v>386</v>
      </c>
      <c r="B506" s="1"/>
      <c r="C506" s="1"/>
      <c r="D506" s="1">
        <v>3</v>
      </c>
      <c r="E506" s="1"/>
      <c r="F506" s="1"/>
      <c r="G506" s="1"/>
      <c r="H506" s="1"/>
      <c r="I506" s="1"/>
      <c r="J506" s="1">
        <v>810</v>
      </c>
      <c r="K506" s="108">
        <v>3</v>
      </c>
      <c r="L506" s="108" t="s">
        <v>3</v>
      </c>
      <c r="M506" s="108"/>
      <c r="N506" s="99">
        <f aca="true" t="shared" si="166" ref="N506:T506">N507+N510</f>
        <v>97705</v>
      </c>
      <c r="O506" s="99">
        <f t="shared" si="166"/>
        <v>60000</v>
      </c>
      <c r="P506" s="99">
        <f t="shared" si="166"/>
        <v>60000</v>
      </c>
      <c r="Q506" s="30">
        <f t="shared" si="166"/>
        <v>120000</v>
      </c>
      <c r="R506" s="409">
        <f t="shared" si="166"/>
        <v>35000</v>
      </c>
      <c r="S506" s="99">
        <f t="shared" si="166"/>
        <v>25000</v>
      </c>
      <c r="T506" s="99">
        <f t="shared" si="166"/>
        <v>25000</v>
      </c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2.75">
      <c r="A507" s="107" t="s">
        <v>386</v>
      </c>
      <c r="B507" s="1"/>
      <c r="C507" s="1"/>
      <c r="D507" s="1">
        <v>3</v>
      </c>
      <c r="E507" s="1"/>
      <c r="F507" s="1"/>
      <c r="G507" s="1"/>
      <c r="H507" s="1"/>
      <c r="I507" s="1"/>
      <c r="J507" s="1">
        <v>810</v>
      </c>
      <c r="K507" s="109">
        <v>32</v>
      </c>
      <c r="L507" s="110" t="s">
        <v>8</v>
      </c>
      <c r="M507" s="111"/>
      <c r="N507" s="112">
        <f>N508</f>
        <v>17705</v>
      </c>
      <c r="O507" s="112">
        <f>O508</f>
        <v>10000</v>
      </c>
      <c r="P507" s="112">
        <f aca="true" t="shared" si="167" ref="P507:T508">P508</f>
        <v>10000</v>
      </c>
      <c r="Q507" s="38">
        <f t="shared" si="167"/>
        <v>50000</v>
      </c>
      <c r="R507" s="409">
        <f t="shared" si="167"/>
        <v>5000</v>
      </c>
      <c r="S507" s="112">
        <f t="shared" si="167"/>
        <v>5000</v>
      </c>
      <c r="T507" s="112">
        <f t="shared" si="167"/>
        <v>5000</v>
      </c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2.75">
      <c r="A508" s="107" t="s">
        <v>386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810</v>
      </c>
      <c r="K508" s="125">
        <v>323</v>
      </c>
      <c r="L508" s="125" t="s">
        <v>10</v>
      </c>
      <c r="M508" s="317"/>
      <c r="N508" s="315">
        <f>N509</f>
        <v>17705</v>
      </c>
      <c r="O508" s="315">
        <f>O509</f>
        <v>10000</v>
      </c>
      <c r="P508" s="315">
        <f t="shared" si="167"/>
        <v>10000</v>
      </c>
      <c r="Q508" s="318">
        <f t="shared" si="167"/>
        <v>50000</v>
      </c>
      <c r="R508" s="409">
        <f t="shared" si="167"/>
        <v>5000</v>
      </c>
      <c r="S508" s="315">
        <f t="shared" si="167"/>
        <v>5000</v>
      </c>
      <c r="T508" s="315">
        <f t="shared" si="167"/>
        <v>5000</v>
      </c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2.75">
      <c r="A509" s="107" t="s">
        <v>386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810</v>
      </c>
      <c r="K509" s="109">
        <v>3232</v>
      </c>
      <c r="L509" s="109" t="s">
        <v>126</v>
      </c>
      <c r="M509" s="113"/>
      <c r="N509" s="112">
        <v>17705</v>
      </c>
      <c r="O509" s="112">
        <v>10000</v>
      </c>
      <c r="P509" s="112">
        <v>10000</v>
      </c>
      <c r="Q509" s="38">
        <v>50000</v>
      </c>
      <c r="R509" s="409">
        <v>5000</v>
      </c>
      <c r="S509" s="112">
        <v>5000</v>
      </c>
      <c r="T509" s="112">
        <v>5000</v>
      </c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2.75">
      <c r="A510" s="107" t="s">
        <v>386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109">
        <v>38</v>
      </c>
      <c r="L510" s="109" t="s">
        <v>14</v>
      </c>
      <c r="M510" s="109"/>
      <c r="N510" s="112">
        <f>N511</f>
        <v>80000</v>
      </c>
      <c r="O510" s="112">
        <f>O511</f>
        <v>50000</v>
      </c>
      <c r="P510" s="112">
        <f aca="true" t="shared" si="168" ref="P510:T511">P511</f>
        <v>50000</v>
      </c>
      <c r="Q510" s="38">
        <f t="shared" si="168"/>
        <v>70000</v>
      </c>
      <c r="R510" s="409">
        <f t="shared" si="168"/>
        <v>30000</v>
      </c>
      <c r="S510" s="112">
        <f t="shared" si="168"/>
        <v>20000</v>
      </c>
      <c r="T510" s="112">
        <f t="shared" si="168"/>
        <v>20000</v>
      </c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2.75">
      <c r="A511" s="107" t="s">
        <v>386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125">
        <v>381</v>
      </c>
      <c r="L511" s="312" t="s">
        <v>15</v>
      </c>
      <c r="M511" s="313"/>
      <c r="N511" s="315">
        <f>N512</f>
        <v>80000</v>
      </c>
      <c r="O511" s="315">
        <f>O512</f>
        <v>50000</v>
      </c>
      <c r="P511" s="315">
        <f t="shared" si="168"/>
        <v>50000</v>
      </c>
      <c r="Q511" s="318">
        <f t="shared" si="168"/>
        <v>70000</v>
      </c>
      <c r="R511" s="409">
        <f t="shared" si="168"/>
        <v>30000</v>
      </c>
      <c r="S511" s="315">
        <f t="shared" si="168"/>
        <v>20000</v>
      </c>
      <c r="T511" s="315">
        <f t="shared" si="168"/>
        <v>20000</v>
      </c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3.5" thickBot="1">
      <c r="A512" s="107" t="s">
        <v>386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109">
        <v>3811</v>
      </c>
      <c r="L512" s="517" t="s">
        <v>387</v>
      </c>
      <c r="M512" s="518"/>
      <c r="N512" s="112">
        <v>80000</v>
      </c>
      <c r="O512" s="112">
        <v>50000</v>
      </c>
      <c r="P512" s="112">
        <v>50000</v>
      </c>
      <c r="Q512" s="38">
        <v>70000</v>
      </c>
      <c r="R512" s="409">
        <v>30000</v>
      </c>
      <c r="S512" s="112">
        <v>20000</v>
      </c>
      <c r="T512" s="112">
        <v>20000</v>
      </c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2.75">
      <c r="A513" s="97"/>
      <c r="B513" s="16"/>
      <c r="C513" s="16"/>
      <c r="D513" s="16"/>
      <c r="E513" s="16"/>
      <c r="F513" s="16"/>
      <c r="G513" s="16"/>
      <c r="H513" s="16"/>
      <c r="I513" s="16"/>
      <c r="J513" s="16"/>
      <c r="K513" s="104"/>
      <c r="L513" s="104" t="s">
        <v>127</v>
      </c>
      <c r="M513" s="104"/>
      <c r="N513" s="105">
        <f aca="true" t="shared" si="169" ref="N513:T513">N506</f>
        <v>97705</v>
      </c>
      <c r="O513" s="105">
        <f t="shared" si="169"/>
        <v>60000</v>
      </c>
      <c r="P513" s="105">
        <f t="shared" si="169"/>
        <v>60000</v>
      </c>
      <c r="Q513" s="105">
        <f t="shared" si="169"/>
        <v>120000</v>
      </c>
      <c r="R513" s="408">
        <f t="shared" si="169"/>
        <v>35000</v>
      </c>
      <c r="S513" s="105">
        <f t="shared" si="169"/>
        <v>25000</v>
      </c>
      <c r="T513" s="105">
        <f t="shared" si="169"/>
        <v>25000</v>
      </c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23"/>
      <c r="L514" s="123"/>
      <c r="M514" s="123"/>
      <c r="N514" s="119"/>
      <c r="O514" s="119"/>
      <c r="P514" s="119"/>
      <c r="Q514" s="119"/>
      <c r="R514" s="413"/>
      <c r="S514" s="119"/>
      <c r="T514" s="119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70" t="s">
        <v>388</v>
      </c>
      <c r="L515" s="27" t="s">
        <v>121</v>
      </c>
      <c r="M515" s="27"/>
      <c r="N515" s="59"/>
      <c r="O515" s="59"/>
      <c r="P515" s="59"/>
      <c r="Q515" s="26"/>
      <c r="R515" s="394"/>
      <c r="S515" s="59"/>
      <c r="T515" s="59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2.75">
      <c r="A516" s="25" t="s">
        <v>389</v>
      </c>
      <c r="B516" s="13"/>
      <c r="C516" s="13"/>
      <c r="D516" s="13"/>
      <c r="E516" s="13"/>
      <c r="F516" s="13"/>
      <c r="G516" s="13"/>
      <c r="H516" s="13"/>
      <c r="I516" s="13"/>
      <c r="J516" s="13">
        <v>360</v>
      </c>
      <c r="K516" s="70" t="s">
        <v>58</v>
      </c>
      <c r="L516" s="13" t="s">
        <v>122</v>
      </c>
      <c r="M516" s="13"/>
      <c r="N516" s="26"/>
      <c r="O516" s="26"/>
      <c r="P516" s="26"/>
      <c r="Q516" s="26"/>
      <c r="R516" s="394"/>
      <c r="S516" s="59"/>
      <c r="T516" s="59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2.75">
      <c r="A517" s="107" t="s">
        <v>390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360</v>
      </c>
      <c r="K517" s="108">
        <v>3</v>
      </c>
      <c r="L517" s="108" t="s">
        <v>3</v>
      </c>
      <c r="M517" s="108"/>
      <c r="N517" s="99">
        <f aca="true" t="shared" si="170" ref="N517:O519">N518</f>
        <v>0</v>
      </c>
      <c r="O517" s="30">
        <f t="shared" si="170"/>
        <v>5000</v>
      </c>
      <c r="P517" s="99">
        <f aca="true" t="shared" si="171" ref="P517:T519">P518</f>
        <v>0</v>
      </c>
      <c r="Q517" s="30">
        <f t="shared" si="171"/>
        <v>3000</v>
      </c>
      <c r="R517" s="409">
        <f t="shared" si="171"/>
        <v>2000</v>
      </c>
      <c r="S517" s="99">
        <f t="shared" si="171"/>
        <v>2000</v>
      </c>
      <c r="T517" s="99">
        <f t="shared" si="171"/>
        <v>2000</v>
      </c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2.75">
      <c r="A518" s="107" t="s">
        <v>390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360</v>
      </c>
      <c r="K518" s="109">
        <v>38</v>
      </c>
      <c r="L518" s="110" t="s">
        <v>14</v>
      </c>
      <c r="M518" s="111"/>
      <c r="N518" s="112">
        <f t="shared" si="170"/>
        <v>0</v>
      </c>
      <c r="O518" s="38">
        <f t="shared" si="170"/>
        <v>5000</v>
      </c>
      <c r="P518" s="112">
        <f t="shared" si="171"/>
        <v>0</v>
      </c>
      <c r="Q518" s="38">
        <f t="shared" si="171"/>
        <v>3000</v>
      </c>
      <c r="R518" s="409">
        <f t="shared" si="171"/>
        <v>2000</v>
      </c>
      <c r="S518" s="112">
        <f t="shared" si="171"/>
        <v>2000</v>
      </c>
      <c r="T518" s="112">
        <f t="shared" si="171"/>
        <v>2000</v>
      </c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2.75">
      <c r="A519" s="107" t="s">
        <v>390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360</v>
      </c>
      <c r="K519" s="324">
        <v>381</v>
      </c>
      <c r="L519" s="322" t="s">
        <v>15</v>
      </c>
      <c r="M519" s="329"/>
      <c r="N519" s="325">
        <f t="shared" si="170"/>
        <v>0</v>
      </c>
      <c r="O519" s="330">
        <f t="shared" si="170"/>
        <v>5000</v>
      </c>
      <c r="P519" s="325">
        <f t="shared" si="171"/>
        <v>0</v>
      </c>
      <c r="Q519" s="318">
        <f t="shared" si="171"/>
        <v>3000</v>
      </c>
      <c r="R519" s="416">
        <f t="shared" si="171"/>
        <v>2000</v>
      </c>
      <c r="S519" s="315">
        <f t="shared" si="171"/>
        <v>2000</v>
      </c>
      <c r="T519" s="315">
        <f t="shared" si="171"/>
        <v>2000</v>
      </c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3.5" thickBot="1">
      <c r="A520" s="107" t="s">
        <v>390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360</v>
      </c>
      <c r="K520" s="182">
        <v>3811</v>
      </c>
      <c r="L520" s="184" t="s">
        <v>102</v>
      </c>
      <c r="M520" s="183"/>
      <c r="N520" s="137">
        <v>0</v>
      </c>
      <c r="O520" s="136">
        <v>5000</v>
      </c>
      <c r="P520" s="137">
        <v>0</v>
      </c>
      <c r="Q520" s="136">
        <v>3000</v>
      </c>
      <c r="R520" s="416">
        <v>2000</v>
      </c>
      <c r="S520" s="137">
        <v>2000</v>
      </c>
      <c r="T520" s="137">
        <v>2000</v>
      </c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2.75">
      <c r="A521" s="97"/>
      <c r="B521" s="16"/>
      <c r="C521" s="16"/>
      <c r="D521" s="16"/>
      <c r="E521" s="16"/>
      <c r="F521" s="16"/>
      <c r="G521" s="16"/>
      <c r="H521" s="16"/>
      <c r="I521" s="16"/>
      <c r="J521" s="16"/>
      <c r="K521" s="104"/>
      <c r="L521" s="104" t="s">
        <v>127</v>
      </c>
      <c r="M521" s="104"/>
      <c r="N521" s="105">
        <f aca="true" t="shared" si="172" ref="N521:T521">N517</f>
        <v>0</v>
      </c>
      <c r="O521" s="105">
        <f t="shared" si="172"/>
        <v>5000</v>
      </c>
      <c r="P521" s="105">
        <f t="shared" si="172"/>
        <v>0</v>
      </c>
      <c r="Q521" s="105">
        <f t="shared" si="172"/>
        <v>3000</v>
      </c>
      <c r="R521" s="408">
        <f t="shared" si="172"/>
        <v>2000</v>
      </c>
      <c r="S521" s="105">
        <f t="shared" si="172"/>
        <v>2000</v>
      </c>
      <c r="T521" s="105">
        <f t="shared" si="172"/>
        <v>2000</v>
      </c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2.75">
      <c r="A522" s="94"/>
      <c r="B522" s="1"/>
      <c r="C522" s="1"/>
      <c r="D522" s="1"/>
      <c r="E522" s="1"/>
      <c r="F522" s="1"/>
      <c r="G522" s="1"/>
      <c r="H522" s="1"/>
      <c r="I522" s="1"/>
      <c r="J522" s="1"/>
      <c r="K522" s="123"/>
      <c r="L522" s="123"/>
      <c r="M522" s="123"/>
      <c r="N522" s="119"/>
      <c r="O522" s="119"/>
      <c r="P522" s="119"/>
      <c r="Q522" s="119"/>
      <c r="R522" s="413"/>
      <c r="S522" s="119"/>
      <c r="T522" s="119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2.7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2" t="s">
        <v>393</v>
      </c>
      <c r="L523" s="72" t="s">
        <v>391</v>
      </c>
      <c r="M523" s="72"/>
      <c r="N523" s="83"/>
      <c r="O523" s="83"/>
      <c r="P523" s="83"/>
      <c r="Q523" s="83"/>
      <c r="R523" s="397"/>
      <c r="S523" s="83"/>
      <c r="T523" s="83"/>
      <c r="U523" s="85"/>
      <c r="V523" s="85"/>
      <c r="W523" s="5"/>
      <c r="X523" s="5"/>
      <c r="Y523" s="5"/>
      <c r="Z523" s="5"/>
      <c r="AA523" s="5"/>
      <c r="AB523" s="5"/>
      <c r="AC523" s="5"/>
      <c r="AD523" s="5"/>
    </row>
    <row r="524" spans="1:30" ht="12.75">
      <c r="A524" s="25" t="s">
        <v>392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70" t="s">
        <v>28</v>
      </c>
      <c r="L524" s="25" t="s">
        <v>71</v>
      </c>
      <c r="M524" s="70"/>
      <c r="N524" s="169"/>
      <c r="O524" s="169"/>
      <c r="P524" s="169"/>
      <c r="Q524" s="169"/>
      <c r="R524" s="394"/>
      <c r="S524" s="169"/>
      <c r="T524" s="169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2.75">
      <c r="A525" s="107" t="s">
        <v>394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1070</v>
      </c>
      <c r="K525" s="108">
        <v>3</v>
      </c>
      <c r="L525" s="108" t="s">
        <v>3</v>
      </c>
      <c r="M525" s="108"/>
      <c r="N525" s="99">
        <f aca="true" t="shared" si="173" ref="N525:O527">N526</f>
        <v>31363</v>
      </c>
      <c r="O525" s="99">
        <f t="shared" si="173"/>
        <v>30000</v>
      </c>
      <c r="P525" s="99">
        <f aca="true" t="shared" si="174" ref="P525:T527">P526</f>
        <v>30000</v>
      </c>
      <c r="Q525" s="30">
        <f t="shared" si="174"/>
        <v>40000</v>
      </c>
      <c r="R525" s="409">
        <f t="shared" si="174"/>
        <v>40000</v>
      </c>
      <c r="S525" s="99">
        <f t="shared" si="174"/>
        <v>40000</v>
      </c>
      <c r="T525" s="99">
        <f t="shared" si="174"/>
        <v>40000</v>
      </c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2.75">
      <c r="A526" s="107" t="s">
        <v>394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1070</v>
      </c>
      <c r="K526" s="109">
        <v>37</v>
      </c>
      <c r="L526" s="109" t="s">
        <v>34</v>
      </c>
      <c r="M526" s="109"/>
      <c r="N526" s="112">
        <f t="shared" si="173"/>
        <v>31363</v>
      </c>
      <c r="O526" s="112">
        <f t="shared" si="173"/>
        <v>30000</v>
      </c>
      <c r="P526" s="112">
        <f t="shared" si="174"/>
        <v>30000</v>
      </c>
      <c r="Q526" s="38">
        <f t="shared" si="174"/>
        <v>40000</v>
      </c>
      <c r="R526" s="409">
        <f t="shared" si="174"/>
        <v>40000</v>
      </c>
      <c r="S526" s="112">
        <f t="shared" si="174"/>
        <v>40000</v>
      </c>
      <c r="T526" s="112">
        <f t="shared" si="174"/>
        <v>40000</v>
      </c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2.75">
      <c r="A527" s="107" t="s">
        <v>394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1070</v>
      </c>
      <c r="K527" s="125">
        <v>372</v>
      </c>
      <c r="L527" s="125" t="s">
        <v>38</v>
      </c>
      <c r="M527" s="125"/>
      <c r="N527" s="315">
        <f t="shared" si="173"/>
        <v>31363</v>
      </c>
      <c r="O527" s="315">
        <f t="shared" si="173"/>
        <v>30000</v>
      </c>
      <c r="P527" s="315">
        <f t="shared" si="174"/>
        <v>30000</v>
      </c>
      <c r="Q527" s="318">
        <f t="shared" si="174"/>
        <v>40000</v>
      </c>
      <c r="R527" s="409">
        <f>R528+R529</f>
        <v>40000</v>
      </c>
      <c r="S527" s="99">
        <f>S528+S529</f>
        <v>40000</v>
      </c>
      <c r="T527" s="99">
        <f>T528+T529</f>
        <v>40000</v>
      </c>
      <c r="U527" s="5"/>
      <c r="V527" s="5"/>
      <c r="W527" s="85"/>
      <c r="X527" s="85"/>
      <c r="Y527" s="85"/>
      <c r="Z527" s="85"/>
      <c r="AA527" s="85"/>
      <c r="AB527" s="85"/>
      <c r="AC527" s="85"/>
      <c r="AD527" s="85"/>
    </row>
    <row r="528" spans="1:30" ht="12.75">
      <c r="A528" s="107" t="s">
        <v>394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1070</v>
      </c>
      <c r="K528" s="182">
        <v>3721</v>
      </c>
      <c r="L528" s="182" t="s">
        <v>420</v>
      </c>
      <c r="M528" s="182"/>
      <c r="N528" s="137">
        <v>31363</v>
      </c>
      <c r="O528" s="137">
        <v>30000</v>
      </c>
      <c r="P528" s="137">
        <v>30000</v>
      </c>
      <c r="Q528" s="136">
        <v>40000</v>
      </c>
      <c r="R528" s="416">
        <v>20000</v>
      </c>
      <c r="S528" s="137">
        <v>20000</v>
      </c>
      <c r="T528" s="137">
        <v>20000</v>
      </c>
      <c r="U528" s="5"/>
      <c r="V528" s="5"/>
      <c r="W528" s="85"/>
      <c r="X528" s="85"/>
      <c r="Y528" s="85"/>
      <c r="Z528" s="85"/>
      <c r="AA528" s="85"/>
      <c r="AB528" s="85"/>
      <c r="AC528" s="85"/>
      <c r="AD528" s="85"/>
    </row>
    <row r="529" spans="1:30" ht="13.5" thickBot="1">
      <c r="A529" s="107" t="s">
        <v>394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182">
        <v>3721</v>
      </c>
      <c r="L529" s="182" t="s">
        <v>621</v>
      </c>
      <c r="M529" s="182"/>
      <c r="N529" s="137">
        <v>0</v>
      </c>
      <c r="O529" s="137">
        <v>0</v>
      </c>
      <c r="P529" s="137">
        <v>0</v>
      </c>
      <c r="Q529" s="136">
        <v>0</v>
      </c>
      <c r="R529" s="416">
        <v>20000</v>
      </c>
      <c r="S529" s="137">
        <v>20000</v>
      </c>
      <c r="T529" s="137">
        <v>20000</v>
      </c>
      <c r="U529" s="5"/>
      <c r="V529" s="5"/>
      <c r="W529" s="85"/>
      <c r="X529" s="85"/>
      <c r="Y529" s="85"/>
      <c r="Z529" s="85"/>
      <c r="AA529" s="85"/>
      <c r="AB529" s="85"/>
      <c r="AC529" s="85"/>
      <c r="AD529" s="85"/>
    </row>
    <row r="530" spans="1:30" ht="12.75">
      <c r="A530" s="97"/>
      <c r="B530" s="16"/>
      <c r="C530" s="16"/>
      <c r="D530" s="16"/>
      <c r="E530" s="16"/>
      <c r="F530" s="16"/>
      <c r="G530" s="16"/>
      <c r="H530" s="16"/>
      <c r="I530" s="16"/>
      <c r="J530" s="16"/>
      <c r="K530" s="104"/>
      <c r="L530" s="104" t="s">
        <v>127</v>
      </c>
      <c r="M530" s="104"/>
      <c r="N530" s="105">
        <f aca="true" t="shared" si="175" ref="N530:T530">N525</f>
        <v>31363</v>
      </c>
      <c r="O530" s="105">
        <f t="shared" si="175"/>
        <v>30000</v>
      </c>
      <c r="P530" s="105">
        <f t="shared" si="175"/>
        <v>30000</v>
      </c>
      <c r="Q530" s="105">
        <f t="shared" si="175"/>
        <v>40000</v>
      </c>
      <c r="R530" s="408">
        <f t="shared" si="175"/>
        <v>40000</v>
      </c>
      <c r="S530" s="105">
        <f t="shared" si="175"/>
        <v>40000</v>
      </c>
      <c r="T530" s="105">
        <f t="shared" si="175"/>
        <v>40000</v>
      </c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2.75">
      <c r="A531" s="94"/>
      <c r="B531" s="1"/>
      <c r="C531" s="1"/>
      <c r="D531" s="1"/>
      <c r="E531" s="1"/>
      <c r="F531" s="1"/>
      <c r="G531" s="1"/>
      <c r="H531" s="1"/>
      <c r="I531" s="1"/>
      <c r="J531" s="1"/>
      <c r="K531" s="123"/>
      <c r="L531" s="123"/>
      <c r="M531" s="123"/>
      <c r="N531" s="119"/>
      <c r="O531" s="119"/>
      <c r="P531" s="119"/>
      <c r="Q531" s="119"/>
      <c r="R531" s="413"/>
      <c r="S531" s="119"/>
      <c r="T531" s="119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2.75">
      <c r="A532" s="25" t="s">
        <v>396</v>
      </c>
      <c r="B532" s="13"/>
      <c r="C532" s="13"/>
      <c r="D532" s="13"/>
      <c r="E532" s="13"/>
      <c r="F532" s="13"/>
      <c r="G532" s="13"/>
      <c r="H532" s="13"/>
      <c r="I532" s="13"/>
      <c r="J532" s="139" t="s">
        <v>140</v>
      </c>
      <c r="K532" s="70" t="s">
        <v>28</v>
      </c>
      <c r="L532" s="25" t="s">
        <v>72</v>
      </c>
      <c r="M532" s="70"/>
      <c r="N532" s="26"/>
      <c r="O532" s="26"/>
      <c r="P532" s="26"/>
      <c r="Q532" s="26"/>
      <c r="R532" s="394"/>
      <c r="S532" s="59"/>
      <c r="T532" s="59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2.75">
      <c r="A533" s="24" t="s">
        <v>396</v>
      </c>
      <c r="B533" s="1"/>
      <c r="C533" s="1"/>
      <c r="D533" s="1">
        <v>3</v>
      </c>
      <c r="E533" s="1"/>
      <c r="F533" s="1"/>
      <c r="G533" s="1"/>
      <c r="H533" s="1"/>
      <c r="I533" s="1"/>
      <c r="J533" s="138" t="s">
        <v>140</v>
      </c>
      <c r="K533" s="108">
        <v>3</v>
      </c>
      <c r="L533" s="108" t="s">
        <v>3</v>
      </c>
      <c r="M533" s="108"/>
      <c r="N533" s="29">
        <f aca="true" t="shared" si="176" ref="N533:O535">N534</f>
        <v>493050</v>
      </c>
      <c r="O533" s="29">
        <f t="shared" si="176"/>
        <v>540000</v>
      </c>
      <c r="P533" s="29">
        <f aca="true" t="shared" si="177" ref="P533:T535">P534</f>
        <v>540000</v>
      </c>
      <c r="Q533" s="29">
        <f t="shared" si="177"/>
        <v>600000</v>
      </c>
      <c r="R533" s="388">
        <f t="shared" si="177"/>
        <v>540000</v>
      </c>
      <c r="S533" s="29">
        <f t="shared" si="177"/>
        <v>540000</v>
      </c>
      <c r="T533" s="29">
        <f t="shared" si="177"/>
        <v>540000</v>
      </c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2.75">
      <c r="A534" s="24" t="s">
        <v>396</v>
      </c>
      <c r="B534" s="1"/>
      <c r="C534" s="1"/>
      <c r="D534" s="1">
        <v>3</v>
      </c>
      <c r="E534" s="1"/>
      <c r="F534" s="1"/>
      <c r="G534" s="1"/>
      <c r="H534" s="1"/>
      <c r="I534" s="1"/>
      <c r="J534" s="138" t="s">
        <v>140</v>
      </c>
      <c r="K534" s="109">
        <v>37</v>
      </c>
      <c r="L534" s="109" t="s">
        <v>34</v>
      </c>
      <c r="M534" s="109"/>
      <c r="N534" s="37">
        <f t="shared" si="176"/>
        <v>493050</v>
      </c>
      <c r="O534" s="37">
        <f t="shared" si="176"/>
        <v>540000</v>
      </c>
      <c r="P534" s="37">
        <f t="shared" si="177"/>
        <v>540000</v>
      </c>
      <c r="Q534" s="37">
        <f t="shared" si="177"/>
        <v>600000</v>
      </c>
      <c r="R534" s="388">
        <f t="shared" si="177"/>
        <v>540000</v>
      </c>
      <c r="S534" s="37">
        <f t="shared" si="177"/>
        <v>540000</v>
      </c>
      <c r="T534" s="37">
        <f t="shared" si="177"/>
        <v>540000</v>
      </c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2.75">
      <c r="A535" s="107" t="s">
        <v>219</v>
      </c>
      <c r="B535" s="1"/>
      <c r="C535" s="1"/>
      <c r="D535" s="1">
        <v>3</v>
      </c>
      <c r="E535" s="1"/>
      <c r="F535" s="1"/>
      <c r="G535" s="1"/>
      <c r="H535" s="1"/>
      <c r="I535" s="1"/>
      <c r="J535" s="138" t="s">
        <v>140</v>
      </c>
      <c r="K535" s="126">
        <v>372</v>
      </c>
      <c r="L535" s="126" t="s">
        <v>38</v>
      </c>
      <c r="M535" s="126"/>
      <c r="N535" s="37">
        <f t="shared" si="176"/>
        <v>493050</v>
      </c>
      <c r="O535" s="37">
        <f t="shared" si="176"/>
        <v>540000</v>
      </c>
      <c r="P535" s="37">
        <f t="shared" si="177"/>
        <v>540000</v>
      </c>
      <c r="Q535" s="37">
        <f t="shared" si="177"/>
        <v>600000</v>
      </c>
      <c r="R535" s="388">
        <f t="shared" si="177"/>
        <v>540000</v>
      </c>
      <c r="S535" s="37">
        <f t="shared" si="177"/>
        <v>540000</v>
      </c>
      <c r="T535" s="37">
        <f t="shared" si="177"/>
        <v>540000</v>
      </c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3.5" thickBot="1">
      <c r="A536" s="107"/>
      <c r="B536" s="1"/>
      <c r="C536" s="1"/>
      <c r="D536" s="1">
        <v>3</v>
      </c>
      <c r="E536" s="1"/>
      <c r="F536" s="1"/>
      <c r="G536" s="1"/>
      <c r="H536" s="1"/>
      <c r="I536" s="1"/>
      <c r="J536" s="138" t="s">
        <v>140</v>
      </c>
      <c r="K536" s="182">
        <v>3721</v>
      </c>
      <c r="L536" s="182" t="s">
        <v>420</v>
      </c>
      <c r="M536" s="182"/>
      <c r="N536" s="185">
        <v>493050</v>
      </c>
      <c r="O536" s="185">
        <v>540000</v>
      </c>
      <c r="P536" s="185">
        <v>540000</v>
      </c>
      <c r="Q536" s="185">
        <v>600000</v>
      </c>
      <c r="R536" s="415">
        <v>540000</v>
      </c>
      <c r="S536" s="185">
        <v>540000</v>
      </c>
      <c r="T536" s="185">
        <v>540000</v>
      </c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2.75">
      <c r="A537" s="97"/>
      <c r="B537" s="16"/>
      <c r="C537" s="16"/>
      <c r="D537" s="16"/>
      <c r="E537" s="16"/>
      <c r="F537" s="16"/>
      <c r="G537" s="16"/>
      <c r="H537" s="16"/>
      <c r="I537" s="16"/>
      <c r="J537" s="16"/>
      <c r="K537" s="104"/>
      <c r="L537" s="104" t="s">
        <v>127</v>
      </c>
      <c r="M537" s="104"/>
      <c r="N537" s="105">
        <f aca="true" t="shared" si="178" ref="N537:T537">N533</f>
        <v>493050</v>
      </c>
      <c r="O537" s="105">
        <f t="shared" si="178"/>
        <v>540000</v>
      </c>
      <c r="P537" s="105">
        <f t="shared" si="178"/>
        <v>540000</v>
      </c>
      <c r="Q537" s="105">
        <f t="shared" si="178"/>
        <v>600000</v>
      </c>
      <c r="R537" s="408">
        <f t="shared" si="178"/>
        <v>540000</v>
      </c>
      <c r="S537" s="105">
        <f t="shared" si="178"/>
        <v>540000</v>
      </c>
      <c r="T537" s="105">
        <f t="shared" si="178"/>
        <v>540000</v>
      </c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2.75">
      <c r="A538" s="122"/>
      <c r="B538" s="5"/>
      <c r="C538" s="5"/>
      <c r="D538" s="5"/>
      <c r="E538" s="5"/>
      <c r="F538" s="5"/>
      <c r="G538" s="5"/>
      <c r="H538" s="5"/>
      <c r="I538" s="5"/>
      <c r="J538" s="5"/>
      <c r="K538" s="52"/>
      <c r="L538" s="52"/>
      <c r="M538" s="52"/>
      <c r="N538" s="53"/>
      <c r="O538" s="53"/>
      <c r="P538" s="53"/>
      <c r="Q538" s="53"/>
      <c r="R538" s="393"/>
      <c r="S538" s="53"/>
      <c r="T538" s="53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2.75">
      <c r="A539" s="25" t="s">
        <v>398</v>
      </c>
      <c r="B539" s="13"/>
      <c r="C539" s="13"/>
      <c r="D539" s="13"/>
      <c r="E539" s="13"/>
      <c r="F539" s="13"/>
      <c r="G539" s="13"/>
      <c r="H539" s="13"/>
      <c r="I539" s="13"/>
      <c r="J539" s="13">
        <v>1012</v>
      </c>
      <c r="K539" s="70" t="s">
        <v>28</v>
      </c>
      <c r="L539" s="519" t="s">
        <v>397</v>
      </c>
      <c r="M539" s="519"/>
      <c r="N539" s="26"/>
      <c r="O539" s="26"/>
      <c r="P539" s="26"/>
      <c r="Q539" s="26"/>
      <c r="R539" s="394"/>
      <c r="S539" s="59"/>
      <c r="T539" s="59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2.75">
      <c r="A540" s="107" t="s">
        <v>398</v>
      </c>
      <c r="B540" s="1"/>
      <c r="C540" s="1"/>
      <c r="D540" s="1">
        <v>3</v>
      </c>
      <c r="E540" s="1"/>
      <c r="F540" s="1">
        <v>5</v>
      </c>
      <c r="G540" s="1"/>
      <c r="H540" s="1"/>
      <c r="I540" s="1"/>
      <c r="J540" s="1">
        <v>1012</v>
      </c>
      <c r="K540" s="108">
        <v>3</v>
      </c>
      <c r="L540" s="108" t="s">
        <v>3</v>
      </c>
      <c r="M540" s="108"/>
      <c r="N540" s="99">
        <f aca="true" t="shared" si="179" ref="N540:T540">N541+N547+N557</f>
        <v>326800</v>
      </c>
      <c r="O540" s="99">
        <f t="shared" si="179"/>
        <v>1570000</v>
      </c>
      <c r="P540" s="99">
        <f t="shared" si="179"/>
        <v>850640</v>
      </c>
      <c r="Q540" s="99">
        <f t="shared" si="179"/>
        <v>450000</v>
      </c>
      <c r="R540" s="409">
        <f t="shared" si="179"/>
        <v>415000</v>
      </c>
      <c r="S540" s="99">
        <f t="shared" si="179"/>
        <v>0</v>
      </c>
      <c r="T540" s="99">
        <f t="shared" si="179"/>
        <v>0</v>
      </c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2.75">
      <c r="A541" s="107" t="s">
        <v>398</v>
      </c>
      <c r="B541" s="1"/>
      <c r="C541" s="1"/>
      <c r="D541" s="1">
        <v>3</v>
      </c>
      <c r="E541" s="1"/>
      <c r="F541" s="1">
        <v>5</v>
      </c>
      <c r="G541" s="1"/>
      <c r="H541" s="1"/>
      <c r="I541" s="1"/>
      <c r="J541" s="1">
        <v>1012</v>
      </c>
      <c r="K541" s="109">
        <v>31</v>
      </c>
      <c r="L541" s="109" t="s">
        <v>5</v>
      </c>
      <c r="M541" s="109"/>
      <c r="N541" s="112">
        <f aca="true" t="shared" si="180" ref="N541:T541">N542+N544</f>
        <v>0</v>
      </c>
      <c r="O541" s="112">
        <f t="shared" si="180"/>
        <v>0</v>
      </c>
      <c r="P541" s="112">
        <f t="shared" si="180"/>
        <v>304723</v>
      </c>
      <c r="Q541" s="38">
        <f t="shared" si="180"/>
        <v>0</v>
      </c>
      <c r="R541" s="409">
        <f t="shared" si="180"/>
        <v>333000</v>
      </c>
      <c r="S541" s="112">
        <f t="shared" si="180"/>
        <v>0</v>
      </c>
      <c r="T541" s="112">
        <f t="shared" si="180"/>
        <v>0</v>
      </c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2.75">
      <c r="A542" s="107" t="s">
        <v>398</v>
      </c>
      <c r="B542" s="1"/>
      <c r="C542" s="1"/>
      <c r="D542" s="1">
        <v>3</v>
      </c>
      <c r="E542" s="1"/>
      <c r="F542" s="1">
        <v>5</v>
      </c>
      <c r="G542" s="1"/>
      <c r="H542" s="1"/>
      <c r="I542" s="1"/>
      <c r="J542" s="1">
        <v>1012</v>
      </c>
      <c r="K542" s="125">
        <v>311</v>
      </c>
      <c r="L542" s="322" t="s">
        <v>424</v>
      </c>
      <c r="M542" s="323"/>
      <c r="N542" s="315">
        <f aca="true" t="shared" si="181" ref="N542:T542">N543</f>
        <v>0</v>
      </c>
      <c r="O542" s="315">
        <f t="shared" si="181"/>
        <v>0</v>
      </c>
      <c r="P542" s="315">
        <f t="shared" si="181"/>
        <v>265000</v>
      </c>
      <c r="Q542" s="318">
        <f t="shared" si="181"/>
        <v>0</v>
      </c>
      <c r="R542" s="409">
        <f t="shared" si="181"/>
        <v>302000</v>
      </c>
      <c r="S542" s="315">
        <f t="shared" si="181"/>
        <v>0</v>
      </c>
      <c r="T542" s="315">
        <f t="shared" si="181"/>
        <v>0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2.75">
      <c r="A543" s="107" t="s">
        <v>398</v>
      </c>
      <c r="B543" s="1"/>
      <c r="C543" s="1"/>
      <c r="D543" s="1">
        <v>3</v>
      </c>
      <c r="E543" s="1"/>
      <c r="F543" s="1">
        <v>5</v>
      </c>
      <c r="G543" s="1"/>
      <c r="H543" s="1"/>
      <c r="I543" s="1"/>
      <c r="J543" s="1">
        <v>1012</v>
      </c>
      <c r="K543" s="109">
        <v>3111</v>
      </c>
      <c r="L543" s="110" t="s">
        <v>81</v>
      </c>
      <c r="M543" s="111"/>
      <c r="N543" s="112">
        <v>0</v>
      </c>
      <c r="O543" s="112">
        <v>0</v>
      </c>
      <c r="P543" s="112">
        <v>265000</v>
      </c>
      <c r="Q543" s="38">
        <v>0</v>
      </c>
      <c r="R543" s="409">
        <v>302000</v>
      </c>
      <c r="S543" s="112">
        <v>0</v>
      </c>
      <c r="T543" s="112">
        <v>0</v>
      </c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2.75">
      <c r="A544" s="107" t="s">
        <v>398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125">
        <v>313</v>
      </c>
      <c r="L544" s="322" t="s">
        <v>7</v>
      </c>
      <c r="M544" s="323"/>
      <c r="N544" s="315">
        <f aca="true" t="shared" si="182" ref="N544:T544">N545+N546</f>
        <v>0</v>
      </c>
      <c r="O544" s="315">
        <f t="shared" si="182"/>
        <v>0</v>
      </c>
      <c r="P544" s="315">
        <f t="shared" si="182"/>
        <v>39723</v>
      </c>
      <c r="Q544" s="318">
        <f t="shared" si="182"/>
        <v>0</v>
      </c>
      <c r="R544" s="409">
        <f t="shared" si="182"/>
        <v>31000</v>
      </c>
      <c r="S544" s="315">
        <f t="shared" si="182"/>
        <v>0</v>
      </c>
      <c r="T544" s="315">
        <f t="shared" si="182"/>
        <v>0</v>
      </c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2.75">
      <c r="A545" s="107" t="s">
        <v>398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109">
        <v>3132</v>
      </c>
      <c r="L545" s="110" t="s">
        <v>330</v>
      </c>
      <c r="M545" s="111"/>
      <c r="N545" s="112">
        <v>0</v>
      </c>
      <c r="O545" s="112">
        <v>0</v>
      </c>
      <c r="P545" s="112">
        <v>35220</v>
      </c>
      <c r="Q545" s="38">
        <v>0</v>
      </c>
      <c r="R545" s="409">
        <v>26200</v>
      </c>
      <c r="S545" s="112">
        <v>0</v>
      </c>
      <c r="T545" s="112">
        <v>0</v>
      </c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2.75">
      <c r="A546" s="107" t="s">
        <v>398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109">
        <v>3133</v>
      </c>
      <c r="L546" s="186" t="s">
        <v>425</v>
      </c>
      <c r="M546" s="111"/>
      <c r="N546" s="112">
        <v>0</v>
      </c>
      <c r="O546" s="112">
        <v>0</v>
      </c>
      <c r="P546" s="112">
        <v>4503</v>
      </c>
      <c r="Q546" s="38">
        <v>0</v>
      </c>
      <c r="R546" s="409">
        <v>4800</v>
      </c>
      <c r="S546" s="112">
        <v>0</v>
      </c>
      <c r="T546" s="112">
        <v>0</v>
      </c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2.75">
      <c r="A547" s="107" t="s">
        <v>398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109">
        <v>32</v>
      </c>
      <c r="L547" s="110" t="s">
        <v>8</v>
      </c>
      <c r="M547" s="111"/>
      <c r="N547" s="112">
        <f aca="true" t="shared" si="183" ref="N547:T547">N548+N550+N554</f>
        <v>0</v>
      </c>
      <c r="O547" s="112">
        <f t="shared" si="183"/>
        <v>0</v>
      </c>
      <c r="P547" s="112">
        <v>80532</v>
      </c>
      <c r="Q547" s="38">
        <f t="shared" si="183"/>
        <v>0</v>
      </c>
      <c r="R547" s="409">
        <f t="shared" si="183"/>
        <v>67000</v>
      </c>
      <c r="S547" s="112">
        <f t="shared" si="183"/>
        <v>0</v>
      </c>
      <c r="T547" s="112">
        <f t="shared" si="183"/>
        <v>0</v>
      </c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2.75">
      <c r="A548" s="107" t="s">
        <v>398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125">
        <v>321</v>
      </c>
      <c r="L548" s="322" t="s">
        <v>9</v>
      </c>
      <c r="M548" s="323"/>
      <c r="N548" s="315">
        <f aca="true" t="shared" si="184" ref="N548:T548">N549</f>
        <v>0</v>
      </c>
      <c r="O548" s="315">
        <f t="shared" si="184"/>
        <v>0</v>
      </c>
      <c r="P548" s="315">
        <f t="shared" si="184"/>
        <v>11250</v>
      </c>
      <c r="Q548" s="318">
        <f t="shared" si="184"/>
        <v>0</v>
      </c>
      <c r="R548" s="409">
        <f t="shared" si="184"/>
        <v>8000</v>
      </c>
      <c r="S548" s="315">
        <f t="shared" si="184"/>
        <v>0</v>
      </c>
      <c r="T548" s="315">
        <f t="shared" si="184"/>
        <v>0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2.75">
      <c r="A549" s="107" t="s">
        <v>398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09">
        <v>3212</v>
      </c>
      <c r="L549" s="110" t="s">
        <v>83</v>
      </c>
      <c r="M549" s="111"/>
      <c r="N549" s="112">
        <v>0</v>
      </c>
      <c r="O549" s="112">
        <v>0</v>
      </c>
      <c r="P549" s="112">
        <v>11250</v>
      </c>
      <c r="Q549" s="38">
        <v>0</v>
      </c>
      <c r="R549" s="409">
        <v>8000</v>
      </c>
      <c r="S549" s="112">
        <v>0</v>
      </c>
      <c r="T549" s="112">
        <v>0</v>
      </c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2.75">
      <c r="A550" s="107" t="s">
        <v>398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25">
        <v>322</v>
      </c>
      <c r="L550" s="322" t="s">
        <v>29</v>
      </c>
      <c r="M550" s="323"/>
      <c r="N550" s="315">
        <f aca="true" t="shared" si="185" ref="N550:T550">N551+N552+N553</f>
        <v>0</v>
      </c>
      <c r="O550" s="315">
        <f t="shared" si="185"/>
        <v>0</v>
      </c>
      <c r="P550" s="315">
        <f t="shared" si="185"/>
        <v>64000</v>
      </c>
      <c r="Q550" s="318">
        <f t="shared" si="185"/>
        <v>0</v>
      </c>
      <c r="R550" s="409">
        <f t="shared" si="185"/>
        <v>50000</v>
      </c>
      <c r="S550" s="315">
        <f t="shared" si="185"/>
        <v>0</v>
      </c>
      <c r="T550" s="315">
        <f t="shared" si="185"/>
        <v>0</v>
      </c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2.75">
      <c r="A551" s="107" t="s">
        <v>398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09">
        <v>3221</v>
      </c>
      <c r="L551" s="110" t="s">
        <v>85</v>
      </c>
      <c r="M551" s="111"/>
      <c r="N551" s="112">
        <v>0</v>
      </c>
      <c r="O551" s="112">
        <v>0</v>
      </c>
      <c r="P551" s="112">
        <v>20000</v>
      </c>
      <c r="Q551" s="38">
        <v>0</v>
      </c>
      <c r="R551" s="409">
        <v>20000</v>
      </c>
      <c r="S551" s="112">
        <v>0</v>
      </c>
      <c r="T551" s="112">
        <v>0</v>
      </c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2.75">
      <c r="A552" s="107" t="s">
        <v>398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09">
        <v>3223</v>
      </c>
      <c r="L552" s="110" t="s">
        <v>86</v>
      </c>
      <c r="M552" s="111"/>
      <c r="N552" s="112">
        <v>0</v>
      </c>
      <c r="O552" s="112">
        <v>0</v>
      </c>
      <c r="P552" s="112">
        <v>12000</v>
      </c>
      <c r="Q552" s="38">
        <v>0</v>
      </c>
      <c r="R552" s="409">
        <v>20000</v>
      </c>
      <c r="S552" s="112">
        <v>0</v>
      </c>
      <c r="T552" s="112">
        <v>0</v>
      </c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2.75">
      <c r="A553" s="107" t="s">
        <v>398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09">
        <v>3225</v>
      </c>
      <c r="L553" s="110" t="s">
        <v>87</v>
      </c>
      <c r="M553" s="111"/>
      <c r="N553" s="112">
        <v>0</v>
      </c>
      <c r="O553" s="112">
        <v>0</v>
      </c>
      <c r="P553" s="112">
        <v>32000</v>
      </c>
      <c r="Q553" s="38">
        <v>0</v>
      </c>
      <c r="R553" s="409">
        <v>10000</v>
      </c>
      <c r="S553" s="112">
        <v>0</v>
      </c>
      <c r="T553" s="112">
        <v>0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2.75">
      <c r="A554" s="107" t="s">
        <v>398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25">
        <v>323</v>
      </c>
      <c r="L554" s="322" t="s">
        <v>10</v>
      </c>
      <c r="M554" s="323"/>
      <c r="N554" s="315">
        <f aca="true" t="shared" si="186" ref="N554:T554">N555+N556</f>
        <v>0</v>
      </c>
      <c r="O554" s="315">
        <f t="shared" si="186"/>
        <v>0</v>
      </c>
      <c r="P554" s="315">
        <f t="shared" si="186"/>
        <v>5282</v>
      </c>
      <c r="Q554" s="318">
        <f t="shared" si="186"/>
        <v>0</v>
      </c>
      <c r="R554" s="409">
        <v>9000</v>
      </c>
      <c r="S554" s="315">
        <f t="shared" si="186"/>
        <v>0</v>
      </c>
      <c r="T554" s="315">
        <f t="shared" si="186"/>
        <v>0</v>
      </c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2.75">
      <c r="A555" s="107" t="s">
        <v>398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09">
        <v>3233</v>
      </c>
      <c r="L555" s="110" t="s">
        <v>78</v>
      </c>
      <c r="M555" s="111"/>
      <c r="N555" s="112">
        <v>0</v>
      </c>
      <c r="O555" s="112">
        <v>0</v>
      </c>
      <c r="P555" s="112">
        <v>2922</v>
      </c>
      <c r="Q555" s="38">
        <v>0</v>
      </c>
      <c r="R555" s="409">
        <v>5000</v>
      </c>
      <c r="S555" s="112">
        <v>0</v>
      </c>
      <c r="T555" s="112">
        <v>0</v>
      </c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2.75">
      <c r="A556" s="107" t="s">
        <v>398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9">
        <v>3236</v>
      </c>
      <c r="L556" s="110" t="s">
        <v>114</v>
      </c>
      <c r="M556" s="111"/>
      <c r="N556" s="112">
        <v>0</v>
      </c>
      <c r="O556" s="112">
        <v>0</v>
      </c>
      <c r="P556" s="112">
        <v>2360</v>
      </c>
      <c r="Q556" s="38">
        <v>0</v>
      </c>
      <c r="R556" s="409">
        <v>0</v>
      </c>
      <c r="S556" s="112">
        <v>0</v>
      </c>
      <c r="T556" s="112">
        <v>0</v>
      </c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2.75">
      <c r="A557" s="107" t="s">
        <v>398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48">
        <v>38</v>
      </c>
      <c r="L557" s="149" t="s">
        <v>110</v>
      </c>
      <c r="M557" s="150"/>
      <c r="N557" s="137">
        <f aca="true" t="shared" si="187" ref="N557:T557">N558</f>
        <v>326800</v>
      </c>
      <c r="O557" s="136">
        <f t="shared" si="187"/>
        <v>1570000</v>
      </c>
      <c r="P557" s="137">
        <f t="shared" si="187"/>
        <v>465385</v>
      </c>
      <c r="Q557" s="136">
        <f t="shared" si="187"/>
        <v>450000</v>
      </c>
      <c r="R557" s="416">
        <f t="shared" si="187"/>
        <v>15000</v>
      </c>
      <c r="S557" s="137">
        <f t="shared" si="187"/>
        <v>0</v>
      </c>
      <c r="T557" s="137">
        <f t="shared" si="187"/>
        <v>0</v>
      </c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2.75">
      <c r="A558" s="107" t="s">
        <v>398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324">
        <v>381</v>
      </c>
      <c r="L558" s="322" t="s">
        <v>382</v>
      </c>
      <c r="M558" s="331"/>
      <c r="N558" s="325">
        <f aca="true" t="shared" si="188" ref="N558:T558">N559+N560</f>
        <v>326800</v>
      </c>
      <c r="O558" s="330">
        <f t="shared" si="188"/>
        <v>1570000</v>
      </c>
      <c r="P558" s="325">
        <f t="shared" si="188"/>
        <v>465385</v>
      </c>
      <c r="Q558" s="330">
        <f t="shared" si="188"/>
        <v>450000</v>
      </c>
      <c r="R558" s="416">
        <f t="shared" si="188"/>
        <v>15000</v>
      </c>
      <c r="S558" s="325">
        <f t="shared" si="188"/>
        <v>0</v>
      </c>
      <c r="T558" s="325">
        <f t="shared" si="188"/>
        <v>0</v>
      </c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2.75">
      <c r="A559" s="107" t="s">
        <v>398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48">
        <v>3811</v>
      </c>
      <c r="L559" s="149" t="s">
        <v>421</v>
      </c>
      <c r="M559" s="150"/>
      <c r="N559" s="137">
        <v>326800</v>
      </c>
      <c r="O559" s="136">
        <v>370000</v>
      </c>
      <c r="P559" s="137">
        <v>147000</v>
      </c>
      <c r="Q559" s="136">
        <v>450000</v>
      </c>
      <c r="R559" s="416">
        <v>15000</v>
      </c>
      <c r="S559" s="137">
        <v>0</v>
      </c>
      <c r="T559" s="137">
        <v>0</v>
      </c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2.75">
      <c r="A560" s="107" t="s">
        <v>398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48">
        <v>3811</v>
      </c>
      <c r="L560" s="149" t="s">
        <v>422</v>
      </c>
      <c r="M560" s="150"/>
      <c r="N560" s="137">
        <v>0</v>
      </c>
      <c r="O560" s="136">
        <v>1200000</v>
      </c>
      <c r="P560" s="137">
        <v>318385</v>
      </c>
      <c r="Q560" s="136">
        <v>0</v>
      </c>
      <c r="R560" s="416">
        <v>0</v>
      </c>
      <c r="S560" s="137">
        <v>0</v>
      </c>
      <c r="T560" s="137">
        <v>0</v>
      </c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2.75">
      <c r="A561" s="107" t="s">
        <v>398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48">
        <v>4</v>
      </c>
      <c r="L561" s="110" t="s">
        <v>4</v>
      </c>
      <c r="M561" s="150"/>
      <c r="N561" s="137">
        <f aca="true" t="shared" si="189" ref="N561:O563">N562</f>
        <v>0</v>
      </c>
      <c r="O561" s="136">
        <f t="shared" si="189"/>
        <v>0</v>
      </c>
      <c r="P561" s="137">
        <f aca="true" t="shared" si="190" ref="P561:T563">P562</f>
        <v>110000</v>
      </c>
      <c r="Q561" s="136">
        <f t="shared" si="190"/>
        <v>0</v>
      </c>
      <c r="R561" s="416">
        <f t="shared" si="190"/>
        <v>0</v>
      </c>
      <c r="S561" s="137">
        <f t="shared" si="190"/>
        <v>0</v>
      </c>
      <c r="T561" s="137">
        <f t="shared" si="190"/>
        <v>0</v>
      </c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2.75">
      <c r="A562" s="107" t="s">
        <v>398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48">
        <v>42</v>
      </c>
      <c r="L562" s="110" t="s">
        <v>31</v>
      </c>
      <c r="M562" s="150"/>
      <c r="N562" s="137">
        <f t="shared" si="189"/>
        <v>0</v>
      </c>
      <c r="O562" s="136">
        <f t="shared" si="189"/>
        <v>0</v>
      </c>
      <c r="P562" s="137">
        <f t="shared" si="190"/>
        <v>110000</v>
      </c>
      <c r="Q562" s="136">
        <f t="shared" si="190"/>
        <v>0</v>
      </c>
      <c r="R562" s="416">
        <f t="shared" si="190"/>
        <v>0</v>
      </c>
      <c r="S562" s="137">
        <f t="shared" si="190"/>
        <v>0</v>
      </c>
      <c r="T562" s="137">
        <f t="shared" si="190"/>
        <v>0</v>
      </c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2.75">
      <c r="A563" s="107" t="s">
        <v>398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324">
        <v>423</v>
      </c>
      <c r="L563" s="322" t="s">
        <v>18</v>
      </c>
      <c r="M563" s="331"/>
      <c r="N563" s="325">
        <f t="shared" si="189"/>
        <v>0</v>
      </c>
      <c r="O563" s="330">
        <f t="shared" si="189"/>
        <v>0</v>
      </c>
      <c r="P563" s="325">
        <f t="shared" si="190"/>
        <v>110000</v>
      </c>
      <c r="Q563" s="330">
        <f t="shared" si="190"/>
        <v>0</v>
      </c>
      <c r="R563" s="416">
        <f t="shared" si="190"/>
        <v>0</v>
      </c>
      <c r="S563" s="325">
        <f t="shared" si="190"/>
        <v>0</v>
      </c>
      <c r="T563" s="325">
        <f t="shared" si="190"/>
        <v>0</v>
      </c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3.5" thickBot="1">
      <c r="A564" s="107" t="s">
        <v>398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48">
        <v>4231</v>
      </c>
      <c r="L564" s="164" t="s">
        <v>423</v>
      </c>
      <c r="M564" s="150"/>
      <c r="N564" s="137">
        <v>0</v>
      </c>
      <c r="O564" s="136">
        <v>0</v>
      </c>
      <c r="P564" s="137">
        <v>110000</v>
      </c>
      <c r="Q564" s="136">
        <v>0</v>
      </c>
      <c r="R564" s="416">
        <v>0</v>
      </c>
      <c r="S564" s="137">
        <v>0</v>
      </c>
      <c r="T564" s="137">
        <v>0</v>
      </c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2.75">
      <c r="A565" s="97"/>
      <c r="B565" s="16"/>
      <c r="C565" s="16"/>
      <c r="D565" s="16"/>
      <c r="E565" s="16"/>
      <c r="F565" s="16"/>
      <c r="G565" s="16"/>
      <c r="H565" s="16"/>
      <c r="I565" s="16"/>
      <c r="J565" s="16"/>
      <c r="K565" s="104"/>
      <c r="L565" s="104" t="s">
        <v>127</v>
      </c>
      <c r="M565" s="104"/>
      <c r="N565" s="105">
        <f aca="true" t="shared" si="191" ref="N565:T565">N540+N561</f>
        <v>326800</v>
      </c>
      <c r="O565" s="105">
        <f t="shared" si="191"/>
        <v>1570000</v>
      </c>
      <c r="P565" s="105">
        <f t="shared" si="191"/>
        <v>960640</v>
      </c>
      <c r="Q565" s="105">
        <f t="shared" si="191"/>
        <v>450000</v>
      </c>
      <c r="R565" s="408">
        <f t="shared" si="191"/>
        <v>415000</v>
      </c>
      <c r="S565" s="105">
        <f t="shared" si="191"/>
        <v>0</v>
      </c>
      <c r="T565" s="105">
        <f t="shared" si="191"/>
        <v>0</v>
      </c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2.75">
      <c r="A566" s="94"/>
      <c r="B566" s="1"/>
      <c r="C566" s="1"/>
      <c r="D566" s="1"/>
      <c r="E566" s="1"/>
      <c r="F566" s="1"/>
      <c r="G566" s="1"/>
      <c r="H566" s="1"/>
      <c r="I566" s="1"/>
      <c r="J566" s="1"/>
      <c r="K566" s="123"/>
      <c r="L566" s="123"/>
      <c r="M566" s="123"/>
      <c r="N566" s="119"/>
      <c r="O566" s="119"/>
      <c r="P566" s="119"/>
      <c r="Q566" s="119"/>
      <c r="R566" s="413"/>
      <c r="S566" s="119"/>
      <c r="T566" s="119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72" t="s">
        <v>395</v>
      </c>
      <c r="L567" s="515" t="s">
        <v>399</v>
      </c>
      <c r="M567" s="515"/>
      <c r="N567" s="515"/>
      <c r="O567" s="515"/>
      <c r="P567" s="73"/>
      <c r="Q567" s="73"/>
      <c r="R567" s="397"/>
      <c r="S567" s="73"/>
      <c r="T567" s="73"/>
      <c r="U567" s="5"/>
      <c r="V567" s="5"/>
      <c r="W567" s="24"/>
      <c r="X567" s="24"/>
      <c r="Y567" s="24"/>
      <c r="Z567" s="24"/>
      <c r="AA567" s="24"/>
      <c r="AB567" s="24"/>
      <c r="AC567" s="24"/>
      <c r="AD567" s="24"/>
    </row>
    <row r="568" spans="1:30" ht="12.75">
      <c r="A568" s="25" t="s">
        <v>400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51"/>
      <c r="L568" s="84" t="s">
        <v>213</v>
      </c>
      <c r="M568" s="151"/>
      <c r="N568" s="73"/>
      <c r="O568" s="73"/>
      <c r="P568" s="73"/>
      <c r="Q568" s="73"/>
      <c r="R568" s="397"/>
      <c r="S568" s="73"/>
      <c r="T568" s="73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2.75">
      <c r="A569" s="25" t="s">
        <v>401</v>
      </c>
      <c r="B569" s="13"/>
      <c r="C569" s="13"/>
      <c r="D569" s="13"/>
      <c r="E569" s="13"/>
      <c r="F569" s="13"/>
      <c r="G569" s="13"/>
      <c r="H569" s="13"/>
      <c r="I569" s="13"/>
      <c r="J569" s="13">
        <v>760</v>
      </c>
      <c r="K569" s="70" t="s">
        <v>28</v>
      </c>
      <c r="L569" s="25" t="s">
        <v>112</v>
      </c>
      <c r="M569" s="187"/>
      <c r="N569" s="26"/>
      <c r="O569" s="26"/>
      <c r="P569" s="26"/>
      <c r="Q569" s="26"/>
      <c r="R569" s="394"/>
      <c r="S569" s="59"/>
      <c r="T569" s="59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2.75">
      <c r="A570" s="25" t="s">
        <v>401</v>
      </c>
      <c r="B570" s="1">
        <v>1</v>
      </c>
      <c r="C570" s="1"/>
      <c r="D570" s="1">
        <v>3</v>
      </c>
      <c r="E570" s="1"/>
      <c r="F570" s="1"/>
      <c r="G570" s="1"/>
      <c r="H570" s="1"/>
      <c r="I570" s="1"/>
      <c r="J570" s="1">
        <v>760</v>
      </c>
      <c r="K570" s="108">
        <v>3</v>
      </c>
      <c r="L570" s="108" t="s">
        <v>3</v>
      </c>
      <c r="M570" s="108"/>
      <c r="N570" s="99">
        <f>N571</f>
        <v>32133</v>
      </c>
      <c r="O570" s="99">
        <f>O571</f>
        <v>65000</v>
      </c>
      <c r="P570" s="99">
        <f aca="true" t="shared" si="192" ref="P570:T571">P571</f>
        <v>60000</v>
      </c>
      <c r="Q570" s="30">
        <f t="shared" si="192"/>
        <v>34000</v>
      </c>
      <c r="R570" s="409">
        <f t="shared" si="192"/>
        <v>55000</v>
      </c>
      <c r="S570" s="99">
        <f t="shared" si="192"/>
        <v>55000</v>
      </c>
      <c r="T570" s="99">
        <f t="shared" si="192"/>
        <v>55000</v>
      </c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2.75">
      <c r="A571" s="25" t="s">
        <v>401</v>
      </c>
      <c r="B571" s="1">
        <v>1</v>
      </c>
      <c r="C571" s="1"/>
      <c r="D571" s="1">
        <v>3</v>
      </c>
      <c r="E571" s="1"/>
      <c r="F571" s="1"/>
      <c r="G571" s="1"/>
      <c r="H571" s="1"/>
      <c r="I571" s="1"/>
      <c r="J571" s="1">
        <v>760</v>
      </c>
      <c r="K571" s="109">
        <v>32</v>
      </c>
      <c r="L571" s="110" t="s">
        <v>8</v>
      </c>
      <c r="M571" s="111"/>
      <c r="N571" s="112">
        <f>N572</f>
        <v>32133</v>
      </c>
      <c r="O571" s="112">
        <f>O572</f>
        <v>65000</v>
      </c>
      <c r="P571" s="112">
        <f t="shared" si="192"/>
        <v>60000</v>
      </c>
      <c r="Q571" s="38">
        <f t="shared" si="192"/>
        <v>34000</v>
      </c>
      <c r="R571" s="409">
        <f t="shared" si="192"/>
        <v>55000</v>
      </c>
      <c r="S571" s="112">
        <f t="shared" si="192"/>
        <v>55000</v>
      </c>
      <c r="T571" s="112">
        <f t="shared" si="192"/>
        <v>55000</v>
      </c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2.75">
      <c r="A572" s="25" t="s">
        <v>401</v>
      </c>
      <c r="B572" s="1">
        <v>1</v>
      </c>
      <c r="C572" s="1"/>
      <c r="D572" s="1">
        <v>3</v>
      </c>
      <c r="E572" s="1"/>
      <c r="F572" s="1"/>
      <c r="G572" s="1"/>
      <c r="H572" s="1"/>
      <c r="I572" s="1"/>
      <c r="J572" s="1">
        <v>760</v>
      </c>
      <c r="K572" s="109">
        <v>323</v>
      </c>
      <c r="L572" s="110" t="s">
        <v>10</v>
      </c>
      <c r="M572" s="111"/>
      <c r="N572" s="112">
        <f aca="true" t="shared" si="193" ref="N572:T572">N573+N574+N575</f>
        <v>32133</v>
      </c>
      <c r="O572" s="112">
        <f t="shared" si="193"/>
        <v>65000</v>
      </c>
      <c r="P572" s="112">
        <f t="shared" si="193"/>
        <v>60000</v>
      </c>
      <c r="Q572" s="38">
        <f t="shared" si="193"/>
        <v>34000</v>
      </c>
      <c r="R572" s="409">
        <f t="shared" si="193"/>
        <v>55000</v>
      </c>
      <c r="S572" s="112">
        <f t="shared" si="193"/>
        <v>55000</v>
      </c>
      <c r="T572" s="112">
        <f t="shared" si="193"/>
        <v>55000</v>
      </c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2.75">
      <c r="A573" s="25" t="s">
        <v>401</v>
      </c>
      <c r="B573" s="1">
        <v>1</v>
      </c>
      <c r="C573" s="1"/>
      <c r="D573" s="1">
        <v>3</v>
      </c>
      <c r="E573" s="1"/>
      <c r="F573" s="1"/>
      <c r="G573" s="1"/>
      <c r="H573" s="1"/>
      <c r="I573" s="1"/>
      <c r="J573" s="1">
        <v>760</v>
      </c>
      <c r="K573" s="109">
        <v>3234</v>
      </c>
      <c r="L573" s="109" t="s">
        <v>113</v>
      </c>
      <c r="M573" s="109"/>
      <c r="N573" s="112">
        <v>23750</v>
      </c>
      <c r="O573" s="112">
        <v>45000</v>
      </c>
      <c r="P573" s="112">
        <v>45000</v>
      </c>
      <c r="Q573" s="38">
        <v>25000</v>
      </c>
      <c r="R573" s="409">
        <v>30000</v>
      </c>
      <c r="S573" s="112">
        <v>30000</v>
      </c>
      <c r="T573" s="112">
        <v>30000</v>
      </c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2.75">
      <c r="A574" s="25" t="s">
        <v>401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109">
        <v>3236</v>
      </c>
      <c r="L574" s="109" t="s">
        <v>114</v>
      </c>
      <c r="M574" s="109"/>
      <c r="N574" s="112">
        <v>5000</v>
      </c>
      <c r="O574" s="112">
        <v>15000</v>
      </c>
      <c r="P574" s="112">
        <v>10000</v>
      </c>
      <c r="Q574" s="38">
        <v>5000</v>
      </c>
      <c r="R574" s="409">
        <v>20000</v>
      </c>
      <c r="S574" s="112">
        <v>20000</v>
      </c>
      <c r="T574" s="112">
        <v>20000</v>
      </c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3.5" thickBot="1">
      <c r="A575" s="25" t="s">
        <v>401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109">
        <v>3237</v>
      </c>
      <c r="L575" s="109" t="s">
        <v>115</v>
      </c>
      <c r="M575" s="109"/>
      <c r="N575" s="112">
        <v>3383</v>
      </c>
      <c r="O575" s="112">
        <v>5000</v>
      </c>
      <c r="P575" s="112">
        <v>5000</v>
      </c>
      <c r="Q575" s="38">
        <v>4000</v>
      </c>
      <c r="R575" s="409">
        <v>5000</v>
      </c>
      <c r="S575" s="112">
        <v>5000</v>
      </c>
      <c r="T575" s="112">
        <v>5000</v>
      </c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2.75">
      <c r="A576" s="97"/>
      <c r="B576" s="16"/>
      <c r="C576" s="16"/>
      <c r="D576" s="16"/>
      <c r="E576" s="16"/>
      <c r="F576" s="16"/>
      <c r="G576" s="16"/>
      <c r="H576" s="16"/>
      <c r="I576" s="16"/>
      <c r="J576" s="16"/>
      <c r="K576" s="104"/>
      <c r="L576" s="104" t="s">
        <v>127</v>
      </c>
      <c r="M576" s="104"/>
      <c r="N576" s="105">
        <f aca="true" t="shared" si="194" ref="N576:T576">N570</f>
        <v>32133</v>
      </c>
      <c r="O576" s="105">
        <f t="shared" si="194"/>
        <v>65000</v>
      </c>
      <c r="P576" s="105">
        <f t="shared" si="194"/>
        <v>60000</v>
      </c>
      <c r="Q576" s="105">
        <f t="shared" si="194"/>
        <v>34000</v>
      </c>
      <c r="R576" s="408">
        <f t="shared" si="194"/>
        <v>55000</v>
      </c>
      <c r="S576" s="105">
        <f t="shared" si="194"/>
        <v>55000</v>
      </c>
      <c r="T576" s="105">
        <f t="shared" si="194"/>
        <v>55000</v>
      </c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2.75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74"/>
      <c r="L577" s="522" t="s">
        <v>402</v>
      </c>
      <c r="M577" s="523"/>
      <c r="N577" s="91">
        <f aca="true" t="shared" si="195" ref="N577:T577">N576+N565+N537+N530+N521+N513+N502+N491+N482+N474+N460+N437+N429+N404+N387+N371+N364+N354+N344+N316+N301+N292+N276+N267+N258+N250+N235+N220+N213+N205</f>
        <v>6144844</v>
      </c>
      <c r="O577" s="91">
        <f t="shared" si="195"/>
        <v>8222650</v>
      </c>
      <c r="P577" s="91">
        <f>P576+P565+P537+P530+P521+P513+P502+P491+P482+P474+P460+P437+P429+P404+P387+P371+P364+P354+P344+P316+P301+P292+P276+P267+P258+P250+P235+P220+P213+P205</f>
        <v>6216158</v>
      </c>
      <c r="Q577" s="91">
        <f>Q576+Q565+Q537+Q530+Q521+Q513+Q502+Q491+Q482+Q474+Q460+Q437+Q429+Q404+Q387+Q371+Q364+Q354+Q344+Q316+Q301+Q292+Q276+Q267+Q258+Q250+Q235+Q220+Q213+Q205</f>
        <v>8126400</v>
      </c>
      <c r="R577" s="398">
        <f t="shared" si="195"/>
        <v>15305500</v>
      </c>
      <c r="S577" s="91">
        <f t="shared" si="195"/>
        <v>19959600</v>
      </c>
      <c r="T577" s="91">
        <f t="shared" si="195"/>
        <v>14617000</v>
      </c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2.75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92"/>
      <c r="L578" s="520" t="s">
        <v>403</v>
      </c>
      <c r="M578" s="521"/>
      <c r="N578" s="93">
        <f aca="true" t="shared" si="196" ref="N578:T578">N577</f>
        <v>6144844</v>
      </c>
      <c r="O578" s="93">
        <f t="shared" si="196"/>
        <v>8222650</v>
      </c>
      <c r="P578" s="93">
        <f>P577</f>
        <v>6216158</v>
      </c>
      <c r="Q578" s="93">
        <f>Q577</f>
        <v>8126400</v>
      </c>
      <c r="R578" s="401">
        <f t="shared" si="196"/>
        <v>15305500</v>
      </c>
      <c r="S578" s="93">
        <f t="shared" si="196"/>
        <v>19959600</v>
      </c>
      <c r="T578" s="93">
        <f t="shared" si="196"/>
        <v>14617000</v>
      </c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21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332"/>
      <c r="L579" s="524" t="s">
        <v>533</v>
      </c>
      <c r="M579" s="525"/>
      <c r="N579" s="333">
        <f aca="true" t="shared" si="197" ref="N579:T579">N578+N124+N97</f>
        <v>7346745</v>
      </c>
      <c r="O579" s="333">
        <f t="shared" si="197"/>
        <v>9262950</v>
      </c>
      <c r="P579" s="333">
        <f>P578+P124+P97</f>
        <v>7211005</v>
      </c>
      <c r="Q579" s="333">
        <f>Q578+Q124+Q97</f>
        <v>9064900</v>
      </c>
      <c r="R579" s="422">
        <f t="shared" si="197"/>
        <v>16386250</v>
      </c>
      <c r="S579" s="333">
        <f t="shared" si="197"/>
        <v>20941600</v>
      </c>
      <c r="T579" s="333">
        <f t="shared" si="197"/>
        <v>15729000</v>
      </c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94"/>
      <c r="O580" s="1"/>
      <c r="P580" s="95"/>
      <c r="Q580" s="1"/>
      <c r="R580" s="381"/>
      <c r="S580" s="6"/>
      <c r="T580" s="6"/>
      <c r="U580" s="5"/>
      <c r="V580" s="122"/>
      <c r="W580" s="5"/>
      <c r="X580" s="5"/>
      <c r="Y580" s="5"/>
      <c r="Z580" s="5"/>
      <c r="AA580" s="5"/>
      <c r="AB580" s="5"/>
      <c r="AC580" s="5"/>
      <c r="AD580" s="5"/>
    </row>
    <row r="581" spans="1:30" ht="12.7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9" t="s">
        <v>0</v>
      </c>
      <c r="O581" s="190" t="s">
        <v>1</v>
      </c>
      <c r="P581" s="362" t="s">
        <v>149</v>
      </c>
      <c r="Q581" s="190" t="s">
        <v>2</v>
      </c>
      <c r="R581" s="423" t="s">
        <v>1</v>
      </c>
      <c r="S581" s="190" t="s">
        <v>2</v>
      </c>
      <c r="T581" s="190" t="s">
        <v>2</v>
      </c>
      <c r="U581" s="191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2.7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92" t="s">
        <v>173</v>
      </c>
      <c r="O582" s="193" t="s">
        <v>180</v>
      </c>
      <c r="P582" s="363" t="s">
        <v>180</v>
      </c>
      <c r="Q582" s="194" t="s">
        <v>181</v>
      </c>
      <c r="R582" s="424" t="s">
        <v>181</v>
      </c>
      <c r="S582" s="194" t="s">
        <v>211</v>
      </c>
      <c r="T582" s="195" t="s">
        <v>252</v>
      </c>
      <c r="U582" s="191"/>
      <c r="V582" s="191"/>
      <c r="W582" s="5"/>
      <c r="X582" s="5"/>
      <c r="Y582" s="5"/>
      <c r="Z582" s="5"/>
      <c r="AA582" s="5"/>
      <c r="AB582" s="5"/>
      <c r="AC582" s="5"/>
      <c r="AD582" s="5"/>
    </row>
    <row r="583" spans="1:30" ht="12.7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96"/>
      <c r="L583" s="197"/>
      <c r="M583" s="198"/>
      <c r="N583" s="199"/>
      <c r="O583" s="198"/>
      <c r="P583" s="364"/>
      <c r="Q583" s="198"/>
      <c r="R583" s="383"/>
      <c r="S583" s="198"/>
      <c r="T583" s="198"/>
      <c r="U583" s="191"/>
      <c r="V583" s="191"/>
      <c r="W583" s="5"/>
      <c r="X583" s="5"/>
      <c r="Y583" s="5"/>
      <c r="Z583" s="5"/>
      <c r="AA583" s="5"/>
      <c r="AB583" s="5"/>
      <c r="AC583" s="5"/>
      <c r="AD583" s="5"/>
    </row>
    <row r="584" spans="1:30" ht="12.75">
      <c r="A584" s="200" t="s">
        <v>39</v>
      </c>
      <c r="B584" s="200"/>
      <c r="C584" s="188"/>
      <c r="D584" s="188"/>
      <c r="E584" s="188"/>
      <c r="F584" s="188"/>
      <c r="G584" s="188"/>
      <c r="H584" s="188"/>
      <c r="I584" s="188"/>
      <c r="J584" s="188"/>
      <c r="K584" s="198" t="s">
        <v>75</v>
      </c>
      <c r="L584" s="198"/>
      <c r="M584" s="198" t="s">
        <v>40</v>
      </c>
      <c r="N584" s="199">
        <f aca="true" t="shared" si="198" ref="N584:T584">N36+N48+N55+N71+N95+N122+N132-N196+N213+N220+N235+N267+N537</f>
        <v>3076482</v>
      </c>
      <c r="O584" s="199">
        <f t="shared" si="198"/>
        <v>3195300</v>
      </c>
      <c r="P584" s="199">
        <f t="shared" si="198"/>
        <v>2838547</v>
      </c>
      <c r="Q584" s="199">
        <f t="shared" si="198"/>
        <v>3036200</v>
      </c>
      <c r="R584" s="425">
        <f t="shared" si="198"/>
        <v>2893750</v>
      </c>
      <c r="S584" s="199">
        <f t="shared" si="198"/>
        <v>2484000</v>
      </c>
      <c r="T584" s="199">
        <f t="shared" si="198"/>
        <v>2595500</v>
      </c>
      <c r="U584" s="191"/>
      <c r="V584" s="191"/>
      <c r="W584" s="5"/>
      <c r="X584" s="5"/>
      <c r="Y584" s="5"/>
      <c r="Z584" s="5"/>
      <c r="AA584" s="5"/>
      <c r="AB584" s="5"/>
      <c r="AC584" s="5"/>
      <c r="AD584" s="5"/>
    </row>
    <row r="585" spans="1:30" ht="12.75">
      <c r="A585" s="201" t="s">
        <v>251</v>
      </c>
      <c r="B585" s="202"/>
      <c r="C585" s="202"/>
      <c r="D585" s="202"/>
      <c r="E585" s="202"/>
      <c r="F585" s="202"/>
      <c r="G585" s="202"/>
      <c r="H585" s="202"/>
      <c r="I585" s="202"/>
      <c r="J585" s="202"/>
      <c r="K585" s="198" t="s">
        <v>75</v>
      </c>
      <c r="L585" s="198"/>
      <c r="M585" s="198" t="s">
        <v>41</v>
      </c>
      <c r="N585" s="199"/>
      <c r="O585" s="199"/>
      <c r="P585" s="199"/>
      <c r="Q585" s="199"/>
      <c r="R585" s="425"/>
      <c r="S585" s="199"/>
      <c r="T585" s="199"/>
      <c r="U585" s="191"/>
      <c r="V585" s="191"/>
      <c r="W585" s="5"/>
      <c r="X585" s="5"/>
      <c r="Y585" s="5"/>
      <c r="Z585" s="5"/>
      <c r="AA585" s="5"/>
      <c r="AB585" s="5"/>
      <c r="AC585" s="5"/>
      <c r="AD585" s="5"/>
    </row>
    <row r="586" spans="1:30" ht="12.75">
      <c r="A586" s="201" t="s">
        <v>555</v>
      </c>
      <c r="B586" s="202"/>
      <c r="C586" s="202"/>
      <c r="D586" s="202"/>
      <c r="E586" s="202"/>
      <c r="F586" s="202"/>
      <c r="G586" s="202"/>
      <c r="H586" s="202"/>
      <c r="I586" s="202"/>
      <c r="J586" s="202"/>
      <c r="K586" s="198" t="s">
        <v>75</v>
      </c>
      <c r="L586" s="198"/>
      <c r="M586" s="198" t="s">
        <v>42</v>
      </c>
      <c r="N586" s="199">
        <f aca="true" t="shared" si="199" ref="N586:T586">N276+N292+N521</f>
        <v>175000</v>
      </c>
      <c r="O586" s="199">
        <f t="shared" si="199"/>
        <v>173000</v>
      </c>
      <c r="P586" s="199">
        <f t="shared" si="199"/>
        <v>220500</v>
      </c>
      <c r="Q586" s="199">
        <f t="shared" si="199"/>
        <v>223000</v>
      </c>
      <c r="R586" s="425">
        <f t="shared" si="199"/>
        <v>171500</v>
      </c>
      <c r="S586" s="199">
        <f t="shared" si="199"/>
        <v>221500</v>
      </c>
      <c r="T586" s="199">
        <f t="shared" si="199"/>
        <v>220000</v>
      </c>
      <c r="U586" s="191"/>
      <c r="V586" s="191"/>
      <c r="W586" s="5"/>
      <c r="X586" s="5"/>
      <c r="Y586" s="5"/>
      <c r="Z586" s="5"/>
      <c r="AA586" s="5"/>
      <c r="AB586" s="5"/>
      <c r="AC586" s="5"/>
      <c r="AD586" s="5"/>
    </row>
    <row r="587" spans="1:30" ht="12.75">
      <c r="A587" s="201" t="s">
        <v>556</v>
      </c>
      <c r="B587" s="202"/>
      <c r="C587" s="202"/>
      <c r="D587" s="202"/>
      <c r="E587" s="202"/>
      <c r="F587" s="202"/>
      <c r="G587" s="202"/>
      <c r="H587" s="202"/>
      <c r="I587" s="202"/>
      <c r="J587" s="202"/>
      <c r="K587" s="198" t="s">
        <v>75</v>
      </c>
      <c r="L587" s="198"/>
      <c r="M587" s="198" t="s">
        <v>43</v>
      </c>
      <c r="N587" s="199">
        <f aca="true" t="shared" si="200" ref="N587:T587">N196+N250+N258+N301+N429-N423-N424-N426-N427</f>
        <v>555571</v>
      </c>
      <c r="O587" s="199">
        <f t="shared" si="200"/>
        <v>456000</v>
      </c>
      <c r="P587" s="199">
        <f t="shared" si="200"/>
        <v>472000</v>
      </c>
      <c r="Q587" s="199">
        <f t="shared" si="200"/>
        <v>1670000</v>
      </c>
      <c r="R587" s="425">
        <f t="shared" si="200"/>
        <v>6571000</v>
      </c>
      <c r="S587" s="199">
        <f t="shared" si="200"/>
        <v>10271000</v>
      </c>
      <c r="T587" s="199">
        <f t="shared" si="200"/>
        <v>8257500</v>
      </c>
      <c r="U587" s="191"/>
      <c r="V587" s="191"/>
      <c r="W587" s="5"/>
      <c r="X587" s="5"/>
      <c r="Y587" s="5"/>
      <c r="Z587" s="5"/>
      <c r="AA587" s="5"/>
      <c r="AB587" s="5"/>
      <c r="AC587" s="5"/>
      <c r="AD587" s="5"/>
    </row>
    <row r="588" spans="1:30" ht="12.75">
      <c r="A588" s="201" t="s">
        <v>557</v>
      </c>
      <c r="B588" s="202"/>
      <c r="C588" s="202"/>
      <c r="D588" s="202"/>
      <c r="E588" s="202"/>
      <c r="F588" s="202"/>
      <c r="G588" s="202"/>
      <c r="H588" s="202"/>
      <c r="I588" s="202"/>
      <c r="J588" s="202"/>
      <c r="K588" s="198" t="s">
        <v>75</v>
      </c>
      <c r="L588" s="198"/>
      <c r="M588" s="198" t="s">
        <v>44</v>
      </c>
      <c r="N588" s="199">
        <f aca="true" t="shared" si="201" ref="N588:T588">N316+N344+N364+N387+N404</f>
        <v>1136107</v>
      </c>
      <c r="O588" s="199">
        <f t="shared" si="201"/>
        <v>1663350</v>
      </c>
      <c r="P588" s="199">
        <f t="shared" si="201"/>
        <v>888918</v>
      </c>
      <c r="Q588" s="199">
        <f t="shared" si="201"/>
        <v>1389700</v>
      </c>
      <c r="R588" s="425">
        <f t="shared" si="201"/>
        <v>797000</v>
      </c>
      <c r="S588" s="199">
        <f t="shared" si="201"/>
        <v>627100</v>
      </c>
      <c r="T588" s="199">
        <f t="shared" si="201"/>
        <v>623000</v>
      </c>
      <c r="U588" s="191"/>
      <c r="V588" s="191"/>
      <c r="W588" s="5"/>
      <c r="X588" s="5"/>
      <c r="Y588" s="5"/>
      <c r="Z588" s="5"/>
      <c r="AA588" s="5"/>
      <c r="AB588" s="5"/>
      <c r="AC588" s="5"/>
      <c r="AD588" s="5"/>
    </row>
    <row r="589" spans="1:30" ht="12.75">
      <c r="A589" s="201" t="s">
        <v>554</v>
      </c>
      <c r="B589" s="202"/>
      <c r="C589" s="202"/>
      <c r="D589" s="202"/>
      <c r="E589" s="202"/>
      <c r="F589" s="202"/>
      <c r="G589" s="202"/>
      <c r="H589" s="202"/>
      <c r="I589" s="202"/>
      <c r="J589" s="202"/>
      <c r="K589" s="198" t="s">
        <v>75</v>
      </c>
      <c r="L589" s="198"/>
      <c r="M589" s="198" t="s">
        <v>45</v>
      </c>
      <c r="N589" s="199">
        <f>N354+N371+N423+N424+N426+N427+N437+N460</f>
        <v>1671489</v>
      </c>
      <c r="O589" s="199">
        <f>O354+O371+O423+O424+O426+O427+O437+O460</f>
        <v>1760600</v>
      </c>
      <c r="P589" s="199">
        <f>P354+P371+P423+P424+P426+P427+P437+P460</f>
        <v>1439400</v>
      </c>
      <c r="Q589" s="199">
        <f>Q354+Q371+Q423+Q424+Q426+Q427+Q437+Q460</f>
        <v>1850000</v>
      </c>
      <c r="R589" s="425">
        <f>R354+R371+R423+R424+R426+R427+R437+R460+R80</f>
        <v>5175000</v>
      </c>
      <c r="S589" s="199">
        <f>S354+S371+S423+S424+S426+S427+S437+S460+S80</f>
        <v>6985000</v>
      </c>
      <c r="T589" s="199">
        <f>T354+T371+T423+T424+T426+T427+T437+T460+T80</f>
        <v>3680000</v>
      </c>
      <c r="U589" s="191"/>
      <c r="V589" s="191"/>
      <c r="W589" s="5"/>
      <c r="X589" s="5"/>
      <c r="Y589" s="5"/>
      <c r="Z589" s="5"/>
      <c r="AA589" s="5"/>
      <c r="AB589" s="5"/>
      <c r="AC589" s="5"/>
      <c r="AD589" s="5"/>
    </row>
    <row r="590" spans="1:30" ht="12.75">
      <c r="A590" s="528" t="s">
        <v>558</v>
      </c>
      <c r="B590" s="528"/>
      <c r="C590" s="528"/>
      <c r="D590" s="528"/>
      <c r="E590" s="528"/>
      <c r="F590" s="528"/>
      <c r="G590" s="528"/>
      <c r="H590" s="528"/>
      <c r="I590" s="528"/>
      <c r="J590" s="529"/>
      <c r="K590" s="198" t="s">
        <v>75</v>
      </c>
      <c r="L590" s="198"/>
      <c r="M590" s="198" t="s">
        <v>46</v>
      </c>
      <c r="N590" s="199">
        <f aca="true" t="shared" si="202" ref="N590:T590">N576</f>
        <v>32133</v>
      </c>
      <c r="O590" s="199">
        <f t="shared" si="202"/>
        <v>65000</v>
      </c>
      <c r="P590" s="199">
        <f t="shared" si="202"/>
        <v>60000</v>
      </c>
      <c r="Q590" s="199">
        <f t="shared" si="202"/>
        <v>34000</v>
      </c>
      <c r="R590" s="425">
        <f t="shared" si="202"/>
        <v>55000</v>
      </c>
      <c r="S590" s="199">
        <f t="shared" si="202"/>
        <v>55000</v>
      </c>
      <c r="T590" s="199">
        <f t="shared" si="202"/>
        <v>55000</v>
      </c>
      <c r="U590" s="191"/>
      <c r="V590" s="191"/>
      <c r="W590" s="5"/>
      <c r="X590" s="5"/>
      <c r="Y590" s="5"/>
      <c r="Z590" s="5"/>
      <c r="AA590" s="5"/>
      <c r="AB590" s="5"/>
      <c r="AC590" s="5"/>
      <c r="AD590" s="5"/>
    </row>
    <row r="591" spans="1:30" ht="12.75">
      <c r="A591" s="512" t="s">
        <v>559</v>
      </c>
      <c r="B591" s="513"/>
      <c r="C591" s="513"/>
      <c r="D591" s="513"/>
      <c r="E591" s="513"/>
      <c r="F591" s="513"/>
      <c r="G591" s="513"/>
      <c r="H591" s="513"/>
      <c r="I591" s="513"/>
      <c r="J591" s="514"/>
      <c r="K591" s="198" t="s">
        <v>75</v>
      </c>
      <c r="L591" s="198"/>
      <c r="M591" s="198" t="s">
        <v>132</v>
      </c>
      <c r="N591" s="199">
        <f aca="true" t="shared" si="203" ref="N591:T591">N502+N513</f>
        <v>209705</v>
      </c>
      <c r="O591" s="199">
        <f t="shared" si="203"/>
        <v>177000</v>
      </c>
      <c r="P591" s="199">
        <f t="shared" si="203"/>
        <v>162000</v>
      </c>
      <c r="Q591" s="199">
        <f t="shared" si="203"/>
        <v>260000</v>
      </c>
      <c r="R591" s="425">
        <f t="shared" si="203"/>
        <v>137000</v>
      </c>
      <c r="S591" s="199">
        <f t="shared" si="203"/>
        <v>127000</v>
      </c>
      <c r="T591" s="199">
        <f t="shared" si="203"/>
        <v>127000</v>
      </c>
      <c r="U591" s="191"/>
      <c r="V591" s="191"/>
      <c r="W591" s="5"/>
      <c r="X591" s="5"/>
      <c r="Y591" s="5"/>
      <c r="Z591" s="5"/>
      <c r="AA591" s="5"/>
      <c r="AB591" s="5"/>
      <c r="AC591" s="5"/>
      <c r="AD591" s="5"/>
    </row>
    <row r="592" spans="1:30" ht="12.7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98" t="s">
        <v>75</v>
      </c>
      <c r="L592" s="198"/>
      <c r="M592" s="198" t="s">
        <v>47</v>
      </c>
      <c r="N592" s="199">
        <f aca="true" t="shared" si="204" ref="N592:T592">N474+N482</f>
        <v>102095</v>
      </c>
      <c r="O592" s="199">
        <f t="shared" si="204"/>
        <v>142700</v>
      </c>
      <c r="P592" s="199">
        <f t="shared" si="204"/>
        <v>109000</v>
      </c>
      <c r="Q592" s="199">
        <f t="shared" si="204"/>
        <v>92000</v>
      </c>
      <c r="R592" s="425">
        <f t="shared" si="204"/>
        <v>101000</v>
      </c>
      <c r="S592" s="199">
        <f t="shared" si="204"/>
        <v>101000</v>
      </c>
      <c r="T592" s="199">
        <f t="shared" si="204"/>
        <v>101000</v>
      </c>
      <c r="U592" s="191"/>
      <c r="V592" s="191"/>
      <c r="W592" s="5"/>
      <c r="X592" s="5"/>
      <c r="Y592" s="5"/>
      <c r="Z592" s="5"/>
      <c r="AA592" s="5"/>
      <c r="AB592" s="5"/>
      <c r="AC592" s="5"/>
      <c r="AD592" s="5"/>
    </row>
    <row r="593" spans="1:30" ht="12.7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98" t="s">
        <v>75</v>
      </c>
      <c r="L593" s="198"/>
      <c r="M593" s="198" t="s">
        <v>48</v>
      </c>
      <c r="N593" s="199">
        <f aca="true" t="shared" si="205" ref="N593:T593">N491+N530+N565</f>
        <v>388163</v>
      </c>
      <c r="O593" s="199">
        <f t="shared" si="205"/>
        <v>1630000</v>
      </c>
      <c r="P593" s="199">
        <f t="shared" si="205"/>
        <v>1020640</v>
      </c>
      <c r="Q593" s="199">
        <f t="shared" si="205"/>
        <v>510000</v>
      </c>
      <c r="R593" s="425">
        <f t="shared" si="205"/>
        <v>485000</v>
      </c>
      <c r="S593" s="199">
        <f t="shared" si="205"/>
        <v>70000</v>
      </c>
      <c r="T593" s="199">
        <f t="shared" si="205"/>
        <v>70000</v>
      </c>
      <c r="U593" s="191"/>
      <c r="V593" s="191"/>
      <c r="W593" s="5"/>
      <c r="X593" s="5"/>
      <c r="Y593" s="5"/>
      <c r="Z593" s="5"/>
      <c r="AA593" s="5"/>
      <c r="AB593" s="5"/>
      <c r="AC593" s="5"/>
      <c r="AD593" s="5"/>
    </row>
    <row r="594" spans="1:30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94">
        <f aca="true" t="shared" si="206" ref="N594:T594">SUM(N584:N593)</f>
        <v>7346745</v>
      </c>
      <c r="O594" s="94">
        <f t="shared" si="206"/>
        <v>9262950</v>
      </c>
      <c r="P594" s="95">
        <f t="shared" si="206"/>
        <v>7211005</v>
      </c>
      <c r="Q594" s="95">
        <f t="shared" si="206"/>
        <v>9064900</v>
      </c>
      <c r="R594" s="426">
        <f t="shared" si="206"/>
        <v>16386250</v>
      </c>
      <c r="S594" s="95">
        <f t="shared" si="206"/>
        <v>20941600</v>
      </c>
      <c r="T594" s="95">
        <f t="shared" si="206"/>
        <v>15729000</v>
      </c>
      <c r="U594" s="5"/>
      <c r="V594" s="191"/>
      <c r="W594" s="5"/>
      <c r="X594" s="5"/>
      <c r="Y594" s="5"/>
      <c r="Z594" s="5"/>
      <c r="AA594" s="5"/>
      <c r="AB594" s="5"/>
      <c r="AC594" s="5"/>
      <c r="AD594" s="5"/>
    </row>
    <row r="595" spans="1:30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94"/>
      <c r="O595" s="94"/>
      <c r="P595" s="203"/>
      <c r="Q595" s="95"/>
      <c r="R595" s="406"/>
      <c r="S595" s="95"/>
      <c r="T595" s="9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">
      <c r="A596" s="204" t="s">
        <v>174</v>
      </c>
      <c r="B596" s="204"/>
      <c r="C596" s="204"/>
      <c r="D596" s="204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365"/>
      <c r="Q596" s="204"/>
      <c r="R596" s="381"/>
      <c r="S596" s="204"/>
      <c r="T596" s="204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2.75">
      <c r="A597" s="575" t="s">
        <v>148</v>
      </c>
      <c r="B597" s="575"/>
      <c r="C597" s="575"/>
      <c r="D597" s="575"/>
      <c r="E597" s="575"/>
      <c r="F597" s="575"/>
      <c r="G597" s="575"/>
      <c r="H597" s="575"/>
      <c r="I597" s="575"/>
      <c r="J597" s="575"/>
      <c r="K597" s="575"/>
      <c r="L597" s="575"/>
      <c r="M597" s="575"/>
      <c r="N597" s="575"/>
      <c r="O597" s="575"/>
      <c r="P597" s="575"/>
      <c r="Q597" s="575"/>
      <c r="R597" s="575"/>
      <c r="S597" s="575"/>
      <c r="T597" s="57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">
      <c r="A598" s="204" t="s">
        <v>177</v>
      </c>
      <c r="B598" s="204"/>
      <c r="C598" s="204"/>
      <c r="D598" s="204"/>
      <c r="E598" s="204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365"/>
      <c r="Q598" s="204"/>
      <c r="R598" s="381"/>
      <c r="S598" s="204"/>
      <c r="T598" s="204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2.75">
      <c r="A599" s="205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206"/>
      <c r="M599" s="206"/>
      <c r="N599" s="1"/>
      <c r="O599" s="1"/>
      <c r="P599" s="95"/>
      <c r="Q599" s="207"/>
      <c r="R599" s="381"/>
      <c r="S599" s="1"/>
      <c r="T599" s="1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22.5">
      <c r="A600" s="568" t="s">
        <v>19</v>
      </c>
      <c r="B600" s="569"/>
      <c r="C600" s="569"/>
      <c r="D600" s="569"/>
      <c r="E600" s="569"/>
      <c r="F600" s="569"/>
      <c r="G600" s="569"/>
      <c r="H600" s="569"/>
      <c r="I600" s="569"/>
      <c r="J600" s="570"/>
      <c r="K600" s="208"/>
      <c r="L600" s="209"/>
      <c r="M600" s="210"/>
      <c r="N600" s="346" t="s">
        <v>0</v>
      </c>
      <c r="O600" s="345" t="s">
        <v>1</v>
      </c>
      <c r="P600" s="366" t="s">
        <v>149</v>
      </c>
      <c r="Q600" s="347" t="s">
        <v>2</v>
      </c>
      <c r="R600" s="427" t="s">
        <v>1</v>
      </c>
      <c r="S600" s="348" t="s">
        <v>2</v>
      </c>
      <c r="T600" s="348" t="s">
        <v>2</v>
      </c>
      <c r="U600" s="211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2.75">
      <c r="A601" s="342"/>
      <c r="B601" s="343"/>
      <c r="C601" s="343"/>
      <c r="D601" s="343"/>
      <c r="E601" s="343"/>
      <c r="F601" s="343"/>
      <c r="G601" s="343"/>
      <c r="H601" s="343"/>
      <c r="I601" s="343"/>
      <c r="J601" s="344"/>
      <c r="K601" s="208"/>
      <c r="L601" s="209"/>
      <c r="M601" s="210"/>
      <c r="N601" s="346" t="s">
        <v>173</v>
      </c>
      <c r="O601" s="345" t="s">
        <v>180</v>
      </c>
      <c r="P601" s="366" t="s">
        <v>180</v>
      </c>
      <c r="Q601" s="347" t="s">
        <v>181</v>
      </c>
      <c r="R601" s="427" t="s">
        <v>181</v>
      </c>
      <c r="S601" s="348" t="s">
        <v>181</v>
      </c>
      <c r="T601" s="348" t="s">
        <v>211</v>
      </c>
      <c r="U601" s="211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2.75">
      <c r="A602" s="571">
        <v>4</v>
      </c>
      <c r="B602" s="572"/>
      <c r="C602" s="572"/>
      <c r="D602" s="572"/>
      <c r="E602" s="572"/>
      <c r="F602" s="572"/>
      <c r="G602" s="572"/>
      <c r="H602" s="572"/>
      <c r="I602" s="572"/>
      <c r="J602" s="573"/>
      <c r="K602" s="212" t="s">
        <v>175</v>
      </c>
      <c r="L602" s="213"/>
      <c r="M602" s="214"/>
      <c r="N602" s="114">
        <f>N603</f>
        <v>371574</v>
      </c>
      <c r="O602" s="114">
        <f aca="true" t="shared" si="207" ref="O602:T602">O603</f>
        <v>1723600</v>
      </c>
      <c r="P602" s="114">
        <f t="shared" si="207"/>
        <v>1199590</v>
      </c>
      <c r="Q602" s="114">
        <f t="shared" si="207"/>
        <v>2931500</v>
      </c>
      <c r="R602" s="410">
        <f t="shared" si="207"/>
        <v>10904500</v>
      </c>
      <c r="S602" s="114">
        <f t="shared" si="207"/>
        <v>16349500</v>
      </c>
      <c r="T602" s="114">
        <f t="shared" si="207"/>
        <v>11034000</v>
      </c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2.75">
      <c r="A603" s="565">
        <v>42</v>
      </c>
      <c r="B603" s="566"/>
      <c r="C603" s="566"/>
      <c r="D603" s="566"/>
      <c r="E603" s="566"/>
      <c r="F603" s="566"/>
      <c r="G603" s="566"/>
      <c r="H603" s="566"/>
      <c r="I603" s="566"/>
      <c r="J603" s="567"/>
      <c r="K603" s="215" t="s">
        <v>31</v>
      </c>
      <c r="L603" s="213"/>
      <c r="M603" s="214"/>
      <c r="N603" s="338">
        <f>N604+N605+N607+N606</f>
        <v>371574</v>
      </c>
      <c r="O603" s="338">
        <f aca="true" t="shared" si="208" ref="O603:T603">O604+O605+O607+O606</f>
        <v>1723600</v>
      </c>
      <c r="P603" s="338">
        <f t="shared" si="208"/>
        <v>1199590</v>
      </c>
      <c r="Q603" s="338">
        <f t="shared" si="208"/>
        <v>2931500</v>
      </c>
      <c r="R603" s="410">
        <f t="shared" si="208"/>
        <v>10904500</v>
      </c>
      <c r="S603" s="338">
        <f t="shared" si="208"/>
        <v>16349500</v>
      </c>
      <c r="T603" s="338">
        <f t="shared" si="208"/>
        <v>11034000</v>
      </c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2.75">
      <c r="A604" s="565">
        <v>421</v>
      </c>
      <c r="B604" s="566"/>
      <c r="C604" s="566"/>
      <c r="D604" s="566"/>
      <c r="E604" s="566"/>
      <c r="F604" s="566"/>
      <c r="G604" s="566"/>
      <c r="H604" s="566"/>
      <c r="I604" s="566"/>
      <c r="J604" s="567"/>
      <c r="K604" s="215" t="s">
        <v>16</v>
      </c>
      <c r="L604" s="213"/>
      <c r="M604" s="214"/>
      <c r="N604" s="338">
        <f>List1!K119</f>
        <v>58178</v>
      </c>
      <c r="O604" s="338">
        <f>List1!L119</f>
        <v>310000</v>
      </c>
      <c r="P604" s="338">
        <f>List1!M119</f>
        <v>418000</v>
      </c>
      <c r="Q604" s="338">
        <f>List1!N119</f>
        <v>2250000</v>
      </c>
      <c r="R604" s="410">
        <f>List1!O119</f>
        <v>10425000</v>
      </c>
      <c r="S604" s="338">
        <f>List1!P119</f>
        <v>16310000</v>
      </c>
      <c r="T604" s="338">
        <f>List1!Q119</f>
        <v>11010000</v>
      </c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2.75">
      <c r="A605" s="565">
        <v>422</v>
      </c>
      <c r="B605" s="566"/>
      <c r="C605" s="566"/>
      <c r="D605" s="566"/>
      <c r="E605" s="566"/>
      <c r="F605" s="566"/>
      <c r="G605" s="566"/>
      <c r="H605" s="566"/>
      <c r="I605" s="566"/>
      <c r="J605" s="567"/>
      <c r="K605" s="215" t="s">
        <v>17</v>
      </c>
      <c r="L605" s="213"/>
      <c r="M605" s="214"/>
      <c r="N605" s="338">
        <f>List1!K120</f>
        <v>108321</v>
      </c>
      <c r="O605" s="338">
        <f>List1!L120</f>
        <v>108000</v>
      </c>
      <c r="P605" s="338">
        <f>List1!M120</f>
        <v>98940</v>
      </c>
      <c r="Q605" s="338">
        <f>List1!N120</f>
        <v>176500</v>
      </c>
      <c r="R605" s="410">
        <f>List1!O120</f>
        <v>119500</v>
      </c>
      <c r="S605" s="338">
        <f>List1!P120</f>
        <v>34500</v>
      </c>
      <c r="T605" s="338">
        <f>List1!Q120</f>
        <v>19000</v>
      </c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2.75">
      <c r="A606" s="349"/>
      <c r="B606" s="350"/>
      <c r="C606" s="350"/>
      <c r="D606" s="350"/>
      <c r="E606" s="350"/>
      <c r="F606" s="350"/>
      <c r="G606" s="350"/>
      <c r="H606" s="350"/>
      <c r="I606" s="350"/>
      <c r="J606" s="351">
        <v>423</v>
      </c>
      <c r="K606" s="215" t="s">
        <v>18</v>
      </c>
      <c r="L606" s="213"/>
      <c r="M606" s="214"/>
      <c r="N606" s="338">
        <f>List1!K121</f>
        <v>0</v>
      </c>
      <c r="O606" s="338">
        <f>List1!L121</f>
        <v>700000</v>
      </c>
      <c r="P606" s="338">
        <f>List1!M121</f>
        <v>306250</v>
      </c>
      <c r="Q606" s="338">
        <f>List1!N121</f>
        <v>400000</v>
      </c>
      <c r="R606" s="410">
        <f>List1!O121</f>
        <v>0</v>
      </c>
      <c r="S606" s="338">
        <f>List1!P121</f>
        <v>0</v>
      </c>
      <c r="T606" s="338">
        <f>List1!Q121</f>
        <v>0</v>
      </c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2.75">
      <c r="A607" s="565">
        <v>426</v>
      </c>
      <c r="B607" s="566"/>
      <c r="C607" s="566"/>
      <c r="D607" s="566"/>
      <c r="E607" s="566"/>
      <c r="F607" s="566"/>
      <c r="G607" s="566"/>
      <c r="H607" s="566"/>
      <c r="I607" s="566"/>
      <c r="J607" s="567"/>
      <c r="K607" s="215" t="s">
        <v>33</v>
      </c>
      <c r="L607" s="213"/>
      <c r="M607" s="214"/>
      <c r="N607" s="338">
        <f>List1!K123</f>
        <v>205075</v>
      </c>
      <c r="O607" s="338">
        <f>List1!L123</f>
        <v>605600</v>
      </c>
      <c r="P607" s="338">
        <f>List1!M123</f>
        <v>376400</v>
      </c>
      <c r="Q607" s="338">
        <f>List1!N123</f>
        <v>105000</v>
      </c>
      <c r="R607" s="410">
        <f>List1!O123</f>
        <v>360000</v>
      </c>
      <c r="S607" s="338">
        <f>List1!P123</f>
        <v>5000</v>
      </c>
      <c r="T607" s="338">
        <f>List1!Q123</f>
        <v>5000</v>
      </c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2.75">
      <c r="A608" s="217"/>
      <c r="B608" s="217"/>
      <c r="C608" s="217"/>
      <c r="D608" s="217"/>
      <c r="E608" s="217"/>
      <c r="F608" s="217"/>
      <c r="G608" s="217"/>
      <c r="H608" s="217"/>
      <c r="I608" s="217"/>
      <c r="J608" s="217"/>
      <c r="K608" s="218"/>
      <c r="L608" s="219"/>
      <c r="M608" s="219"/>
      <c r="N608" s="120"/>
      <c r="O608" s="220"/>
      <c r="P608" s="220"/>
      <c r="Q608" s="221"/>
      <c r="R608" s="428"/>
      <c r="S608" s="221"/>
      <c r="T608" s="129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" t="s">
        <v>176</v>
      </c>
      <c r="N609" s="94"/>
      <c r="O609" s="94"/>
      <c r="P609" s="203"/>
      <c r="Q609" s="95"/>
      <c r="R609" s="406"/>
      <c r="S609" s="95"/>
      <c r="T609" s="95"/>
      <c r="U609" s="5"/>
      <c r="V609" s="5"/>
      <c r="W609" s="191"/>
      <c r="X609" s="191"/>
      <c r="Y609" s="191"/>
      <c r="Z609" s="191"/>
      <c r="AA609" s="191"/>
      <c r="AB609" s="191"/>
      <c r="AC609" s="191"/>
      <c r="AD609" s="191"/>
    </row>
    <row r="610" spans="1:30" ht="12.75">
      <c r="A610" s="63" t="s">
        <v>673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95"/>
      <c r="Q610" s="1"/>
      <c r="R610" s="381"/>
      <c r="S610" s="6"/>
      <c r="T610" s="6"/>
      <c r="U610" s="5"/>
      <c r="V610" s="5"/>
      <c r="W610" s="191"/>
      <c r="X610" s="191"/>
      <c r="Y610" s="191"/>
      <c r="Z610" s="191"/>
      <c r="AA610" s="191"/>
      <c r="AB610" s="191"/>
      <c r="AC610" s="191"/>
      <c r="AD610" s="191"/>
    </row>
    <row r="611" spans="1:30" ht="12.75">
      <c r="A611" s="1" t="s">
        <v>679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95"/>
      <c r="Q611" s="1"/>
      <c r="R611" s="381"/>
      <c r="S611" s="6"/>
      <c r="T611" s="6"/>
      <c r="U611" s="5"/>
      <c r="V611" s="5"/>
      <c r="W611" s="191"/>
      <c r="X611" s="191"/>
      <c r="Y611" s="191"/>
      <c r="Z611" s="191"/>
      <c r="AA611" s="191"/>
      <c r="AB611" s="191"/>
      <c r="AC611" s="191"/>
      <c r="AD611" s="191"/>
    </row>
    <row r="612" spans="1:30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95"/>
      <c r="Q612" s="1"/>
      <c r="R612" s="381"/>
      <c r="S612" s="6"/>
      <c r="T612" s="6"/>
      <c r="U612" s="5"/>
      <c r="V612" s="5"/>
      <c r="W612" s="191"/>
      <c r="X612" s="191"/>
      <c r="Y612" s="191"/>
      <c r="Z612" s="191"/>
      <c r="AA612" s="191"/>
      <c r="AB612" s="191"/>
      <c r="AC612" s="191"/>
      <c r="AD612" s="191"/>
    </row>
    <row r="613" spans="1:30" ht="12.75">
      <c r="A613" s="63" t="s">
        <v>674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 t="s">
        <v>215</v>
      </c>
      <c r="N613" s="1"/>
      <c r="O613" s="1"/>
      <c r="P613" s="95"/>
      <c r="Q613" s="1"/>
      <c r="R613" s="381"/>
      <c r="S613" s="6"/>
      <c r="T613" s="6"/>
      <c r="U613" s="5"/>
      <c r="V613" s="5"/>
      <c r="W613" s="191"/>
      <c r="X613" s="191"/>
      <c r="Y613" s="191"/>
      <c r="Z613" s="191"/>
      <c r="AA613" s="191"/>
      <c r="AB613" s="191"/>
      <c r="AC613" s="191"/>
      <c r="AD613" s="191"/>
    </row>
    <row r="614" spans="1:30" ht="12.75">
      <c r="A614" s="63" t="s">
        <v>405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206" t="s">
        <v>220</v>
      </c>
      <c r="N614" s="1"/>
      <c r="O614" s="1"/>
      <c r="P614" s="95"/>
      <c r="Q614" s="1"/>
      <c r="R614" s="381"/>
      <c r="S614" s="6"/>
      <c r="T614" s="6"/>
      <c r="U614" s="5"/>
      <c r="V614" s="5"/>
      <c r="W614" s="191"/>
      <c r="X614" s="191"/>
      <c r="Y614" s="191"/>
      <c r="Z614" s="191"/>
      <c r="AA614" s="191"/>
      <c r="AB614" s="191"/>
      <c r="AC614" s="191"/>
      <c r="AD614" s="191"/>
    </row>
    <row r="615" spans="1:30" ht="12.75">
      <c r="A615" s="63" t="s">
        <v>675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206" t="s">
        <v>214</v>
      </c>
      <c r="N615" s="1"/>
      <c r="O615" s="1"/>
      <c r="P615" s="95"/>
      <c r="Q615" s="1"/>
      <c r="R615" s="381"/>
      <c r="S615" s="6"/>
      <c r="T615" s="6"/>
      <c r="U615" s="5"/>
      <c r="V615" s="5"/>
      <c r="W615" s="191"/>
      <c r="X615" s="191"/>
      <c r="Y615" s="191"/>
      <c r="Z615" s="191"/>
      <c r="AA615" s="191"/>
      <c r="AB615" s="191"/>
      <c r="AC615" s="191"/>
      <c r="AD615" s="191"/>
    </row>
    <row r="616" spans="1:30" ht="12.75">
      <c r="A616" s="564"/>
      <c r="B616" s="564"/>
      <c r="C616" s="564"/>
      <c r="D616" s="564"/>
      <c r="E616" s="564"/>
      <c r="F616" s="564"/>
      <c r="G616" s="564"/>
      <c r="H616" s="564"/>
      <c r="I616" s="564"/>
      <c r="J616" s="564"/>
      <c r="K616" s="564"/>
      <c r="L616" s="564"/>
      <c r="M616" s="564"/>
      <c r="N616" s="564"/>
      <c r="O616" s="564"/>
      <c r="P616" s="564"/>
      <c r="Q616" s="564"/>
      <c r="R616" s="564"/>
      <c r="S616" s="564"/>
      <c r="T616" s="6"/>
      <c r="U616" s="5"/>
      <c r="V616" s="5"/>
      <c r="W616" s="191"/>
      <c r="X616" s="191"/>
      <c r="Y616" s="191"/>
      <c r="Z616" s="191"/>
      <c r="AA616" s="191"/>
      <c r="AB616" s="191"/>
      <c r="AC616" s="191"/>
      <c r="AD616" s="191"/>
    </row>
    <row r="617" spans="1:30" ht="12.75">
      <c r="A617" s="564"/>
      <c r="B617" s="564"/>
      <c r="C617" s="564"/>
      <c r="D617" s="564"/>
      <c r="E617" s="564"/>
      <c r="F617" s="564"/>
      <c r="G617" s="564"/>
      <c r="H617" s="564"/>
      <c r="I617" s="564"/>
      <c r="J617" s="564"/>
      <c r="K617" s="564"/>
      <c r="L617" s="564"/>
      <c r="M617" s="564"/>
      <c r="N617" s="564"/>
      <c r="O617" s="564"/>
      <c r="P617" s="564"/>
      <c r="Q617" s="564"/>
      <c r="R617" s="564"/>
      <c r="S617" s="564"/>
      <c r="T617" s="6"/>
      <c r="U617" s="5"/>
      <c r="V617" s="5"/>
      <c r="W617" s="191"/>
      <c r="X617" s="191"/>
      <c r="Y617" s="191"/>
      <c r="Z617" s="191"/>
      <c r="AA617" s="191"/>
      <c r="AB617" s="191"/>
      <c r="AC617" s="191"/>
      <c r="AD617" s="191"/>
    </row>
    <row r="618" spans="1:30" ht="12.75">
      <c r="A618" s="564"/>
      <c r="B618" s="564"/>
      <c r="C618" s="564"/>
      <c r="D618" s="564"/>
      <c r="E618" s="564"/>
      <c r="F618" s="564"/>
      <c r="G618" s="564"/>
      <c r="H618" s="564"/>
      <c r="I618" s="564"/>
      <c r="J618" s="564"/>
      <c r="K618" s="564"/>
      <c r="L618" s="564"/>
      <c r="M618" s="564"/>
      <c r="N618" s="564"/>
      <c r="O618" s="564"/>
      <c r="P618" s="564"/>
      <c r="Q618" s="564"/>
      <c r="R618" s="564"/>
      <c r="S618" s="564"/>
      <c r="T618" s="6"/>
      <c r="U618" s="5"/>
      <c r="V618" s="5"/>
      <c r="W618" s="191"/>
      <c r="X618" s="191"/>
      <c r="Y618" s="191"/>
      <c r="Z618" s="191"/>
      <c r="AA618" s="191"/>
      <c r="AB618" s="191"/>
      <c r="AC618" s="191"/>
      <c r="AD618" s="191"/>
    </row>
    <row r="619" spans="1:30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95"/>
      <c r="Q619" s="1"/>
      <c r="R619" s="381"/>
      <c r="S619" s="6"/>
      <c r="T619" s="6"/>
      <c r="U619" s="5"/>
      <c r="V619" s="5"/>
      <c r="W619" s="191"/>
      <c r="X619" s="191"/>
      <c r="Y619" s="191"/>
      <c r="Z619" s="191"/>
      <c r="AA619" s="191"/>
      <c r="AB619" s="191"/>
      <c r="AC619" s="191"/>
      <c r="AD619" s="191"/>
    </row>
    <row r="620" spans="1:30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95"/>
      <c r="Q620" s="1"/>
      <c r="R620" s="381"/>
      <c r="S620" s="6"/>
      <c r="T620" s="6"/>
      <c r="U620" s="5"/>
      <c r="V620" s="5"/>
      <c r="W620" s="191"/>
      <c r="X620" s="191"/>
      <c r="Y620" s="191"/>
      <c r="Z620" s="191"/>
      <c r="AA620" s="191"/>
      <c r="AB620" s="191"/>
      <c r="AC620" s="191"/>
      <c r="AD620" s="191"/>
    </row>
    <row r="621" spans="1:30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95"/>
      <c r="Q621" s="1"/>
      <c r="R621" s="381"/>
      <c r="S621" s="6"/>
      <c r="T621" s="6"/>
      <c r="U621" s="5"/>
      <c r="V621" s="5"/>
      <c r="W621" s="191"/>
      <c r="X621" s="191"/>
      <c r="Y621" s="191"/>
      <c r="Z621" s="191"/>
      <c r="AA621" s="191"/>
      <c r="AB621" s="191"/>
      <c r="AC621" s="191"/>
      <c r="AD621" s="191"/>
    </row>
    <row r="622" spans="1:30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95"/>
      <c r="Q622" s="1"/>
      <c r="R622" s="381"/>
      <c r="S622" s="6"/>
      <c r="T622" s="6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95"/>
      <c r="Q623" s="1"/>
      <c r="R623" s="381"/>
      <c r="S623" s="6"/>
      <c r="T623" s="6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95"/>
      <c r="Q624" s="1"/>
      <c r="R624" s="381"/>
      <c r="S624" s="6"/>
      <c r="T624" s="6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95"/>
      <c r="Q625" s="1"/>
      <c r="R625" s="381"/>
      <c r="S625" s="6"/>
      <c r="T625" s="6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95"/>
      <c r="Q626" s="1"/>
      <c r="R626" s="381"/>
      <c r="S626" s="6"/>
      <c r="T626" s="6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95"/>
      <c r="Q627" s="1"/>
      <c r="R627" s="381"/>
      <c r="S627" s="6"/>
      <c r="T627" s="6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95"/>
      <c r="Q628" s="1"/>
      <c r="R628" s="381"/>
      <c r="S628" s="6"/>
      <c r="T628" s="6"/>
      <c r="U628" s="5"/>
      <c r="V628" s="5"/>
      <c r="W628" s="211"/>
      <c r="X628" s="211"/>
      <c r="Y628" s="211"/>
      <c r="Z628" s="211"/>
      <c r="AA628" s="211"/>
      <c r="AB628" s="211"/>
      <c r="AC628" s="211"/>
      <c r="AD628" s="211"/>
    </row>
    <row r="629" spans="1:30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95"/>
      <c r="Q629" s="1"/>
      <c r="R629" s="381"/>
      <c r="S629" s="6"/>
      <c r="T629" s="6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95"/>
      <c r="Q630" s="1"/>
      <c r="R630" s="381"/>
      <c r="S630" s="6"/>
      <c r="T630" s="6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95"/>
      <c r="Q631" s="1"/>
      <c r="R631" s="381"/>
      <c r="S631" s="6"/>
      <c r="T631" s="6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95"/>
      <c r="Q632" s="1"/>
      <c r="R632" s="381"/>
      <c r="S632" s="6"/>
      <c r="T632" s="6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95"/>
      <c r="Q633" s="1"/>
      <c r="R633" s="381"/>
      <c r="S633" s="6"/>
      <c r="T633" s="6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95"/>
      <c r="Q634" s="1"/>
      <c r="R634" s="381"/>
      <c r="S634" s="6"/>
      <c r="T634" s="6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95"/>
      <c r="Q635" s="1"/>
      <c r="R635" s="381"/>
      <c r="S635" s="6"/>
      <c r="T635" s="6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95"/>
      <c r="Q636" s="1"/>
      <c r="R636" s="381"/>
      <c r="S636" s="6"/>
      <c r="T636" s="6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95"/>
      <c r="Q637" s="1"/>
      <c r="R637" s="381"/>
      <c r="S637" s="6"/>
      <c r="T637" s="6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21:30" ht="12.75"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21:30" ht="12.75"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21:30" ht="12.75"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21:30" ht="12.75"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21:30" ht="12.75"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21:30" ht="12.75"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21:30" ht="12.75"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21:30" ht="12.75"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21:30" ht="12.75"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21:30" ht="12.75"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21:30" ht="12.75"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21:30" ht="12.75"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21:30" ht="12.75"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21:30" ht="12.75"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21:30" ht="12.75"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21:30" ht="12.75"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21:30" ht="12.75"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21:30" ht="12.75"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21:30" ht="12.75"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21:30" ht="12.75"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21:30" ht="12.75"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21:30" ht="12.75"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21:30" ht="12.75"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21:30" ht="12.75"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21:30" ht="12.75"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21:30" ht="12.75"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21:30" ht="12.75"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21:30" ht="12.75"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21:30" ht="12.75"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21:30" ht="12.75"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21:30" ht="12.75"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21:30" ht="12.75"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21:30" ht="12.75"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21:30" ht="12.75"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21:30" ht="12.75"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21:30" ht="12.75"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21:30" ht="12.75"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21:30" ht="12.75"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21:30" ht="12.75"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21:30" ht="12.75"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21:30" ht="12.75"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21:30" ht="12.75"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21:30" ht="12.75"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21:30" ht="12.75"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21:30" ht="12.75"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21:30" ht="12.75"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21:30" ht="12.75"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21:30" ht="12.75"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21:30" ht="12.75"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21:30" ht="12.75"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21:30" ht="12.75"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21:30" ht="12.75"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21:30" ht="12.75"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21:30" ht="12.75"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21:30" ht="12.75"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21:30" ht="12.75"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21:30" ht="12.75"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21:30" ht="12.75">
      <c r="U695" s="5"/>
      <c r="V695" s="5"/>
      <c r="W695" s="5"/>
      <c r="X695" s="5"/>
      <c r="Y695" s="5"/>
      <c r="Z695" s="5"/>
      <c r="AA695" s="5"/>
      <c r="AB695" s="5"/>
      <c r="AC695" s="5"/>
      <c r="AD695" s="5"/>
    </row>
  </sheetData>
  <sheetProtection/>
  <mergeCells count="159">
    <mergeCell ref="A600:J600"/>
    <mergeCell ref="A602:J602"/>
    <mergeCell ref="L270:M270"/>
    <mergeCell ref="L274:M274"/>
    <mergeCell ref="L275:M275"/>
    <mergeCell ref="A597:T597"/>
    <mergeCell ref="L497:M497"/>
    <mergeCell ref="L478:M478"/>
    <mergeCell ref="L462:M462"/>
    <mergeCell ref="L493:M493"/>
    <mergeCell ref="A618:S618"/>
    <mergeCell ref="A603:J603"/>
    <mergeCell ref="A604:J604"/>
    <mergeCell ref="A605:J605"/>
    <mergeCell ref="A607:J607"/>
    <mergeCell ref="A616:S616"/>
    <mergeCell ref="A617:S617"/>
    <mergeCell ref="L484:M484"/>
    <mergeCell ref="L285:M285"/>
    <mergeCell ref="L91:M91"/>
    <mergeCell ref="L105:M105"/>
    <mergeCell ref="L141:M141"/>
    <mergeCell ref="L242:M242"/>
    <mergeCell ref="L250:M250"/>
    <mergeCell ref="L253:M253"/>
    <mergeCell ref="L252:M252"/>
    <mergeCell ref="L256:M256"/>
    <mergeCell ref="L207:M207"/>
    <mergeCell ref="L171:M171"/>
    <mergeCell ref="L148:M148"/>
    <mergeCell ref="L133:M133"/>
    <mergeCell ref="L147:M147"/>
    <mergeCell ref="L134:M134"/>
    <mergeCell ref="L139:M139"/>
    <mergeCell ref="L166:M166"/>
    <mergeCell ref="S39:T39"/>
    <mergeCell ref="L50:M50"/>
    <mergeCell ref="L59:M59"/>
    <mergeCell ref="L56:M56"/>
    <mergeCell ref="L41:M41"/>
    <mergeCell ref="L46:M46"/>
    <mergeCell ref="L42:M42"/>
    <mergeCell ref="L44:M44"/>
    <mergeCell ref="L55:M55"/>
    <mergeCell ref="L40:M40"/>
    <mergeCell ref="L135:M135"/>
    <mergeCell ref="L138:M138"/>
    <mergeCell ref="L112:M112"/>
    <mergeCell ref="L124:M124"/>
    <mergeCell ref="L81:M81"/>
    <mergeCell ref="L88:M88"/>
    <mergeCell ref="L83:M83"/>
    <mergeCell ref="L123:M123"/>
    <mergeCell ref="L93:M93"/>
    <mergeCell ref="L90:M90"/>
    <mergeCell ref="L27:M27"/>
    <mergeCell ref="L30:M30"/>
    <mergeCell ref="L45:M45"/>
    <mergeCell ref="L21:M21"/>
    <mergeCell ref="L18:M18"/>
    <mergeCell ref="L132:M132"/>
    <mergeCell ref="L116:M116"/>
    <mergeCell ref="L120:M120"/>
    <mergeCell ref="L77:M77"/>
    <mergeCell ref="L94:M94"/>
    <mergeCell ref="L146:M146"/>
    <mergeCell ref="L212:M212"/>
    <mergeCell ref="L106:M106"/>
    <mergeCell ref="L101:M101"/>
    <mergeCell ref="L99:M99"/>
    <mergeCell ref="C8:I8"/>
    <mergeCell ref="L39:M39"/>
    <mergeCell ref="L53:M53"/>
    <mergeCell ref="L54:M54"/>
    <mergeCell ref="L23:M23"/>
    <mergeCell ref="L60:M60"/>
    <mergeCell ref="L63:M63"/>
    <mergeCell ref="L64:M64"/>
    <mergeCell ref="L65:M65"/>
    <mergeCell ref="L61:M61"/>
    <mergeCell ref="L218:M218"/>
    <mergeCell ref="L74:M74"/>
    <mergeCell ref="L97:M97"/>
    <mergeCell ref="L142:M142"/>
    <mergeCell ref="L144:M144"/>
    <mergeCell ref="L79:M79"/>
    <mergeCell ref="L70:M70"/>
    <mergeCell ref="L73:M73"/>
    <mergeCell ref="L62:M62"/>
    <mergeCell ref="L66:M66"/>
    <mergeCell ref="L75:M75"/>
    <mergeCell ref="L67:M67"/>
    <mergeCell ref="L68:M68"/>
    <mergeCell ref="L78:M78"/>
    <mergeCell ref="L76:M76"/>
    <mergeCell ref="L226:M226"/>
    <mergeCell ref="L227:M227"/>
    <mergeCell ref="L232:M232"/>
    <mergeCell ref="L233:M233"/>
    <mergeCell ref="L228:M228"/>
    <mergeCell ref="L229:M229"/>
    <mergeCell ref="L316:M316"/>
    <mergeCell ref="L299:M299"/>
    <mergeCell ref="L318:M318"/>
    <mergeCell ref="L234:M234"/>
    <mergeCell ref="L237:M237"/>
    <mergeCell ref="L240:M240"/>
    <mergeCell ref="L241:M241"/>
    <mergeCell ref="L255:M255"/>
    <mergeCell ref="L257:M257"/>
    <mergeCell ref="L273:M273"/>
    <mergeCell ref="L264:M264"/>
    <mergeCell ref="L265:M265"/>
    <mergeCell ref="L258:M258"/>
    <mergeCell ref="L319:M319"/>
    <mergeCell ref="L288:M288"/>
    <mergeCell ref="L289:M289"/>
    <mergeCell ref="L290:M290"/>
    <mergeCell ref="L291:M291"/>
    <mergeCell ref="L276:M276"/>
    <mergeCell ref="L294:N294"/>
    <mergeCell ref="L287:M287"/>
    <mergeCell ref="L279:M279"/>
    <mergeCell ref="L266:M266"/>
    <mergeCell ref="L267:M267"/>
    <mergeCell ref="L346:M346"/>
    <mergeCell ref="L354:M354"/>
    <mergeCell ref="L324:M324"/>
    <mergeCell ref="L326:M326"/>
    <mergeCell ref="L328:M328"/>
    <mergeCell ref="L329:M329"/>
    <mergeCell ref="L325:M325"/>
    <mergeCell ref="L356:O356"/>
    <mergeCell ref="L366:M366"/>
    <mergeCell ref="L406:M406"/>
    <mergeCell ref="L408:M408"/>
    <mergeCell ref="L390:O390"/>
    <mergeCell ref="L393:M393"/>
    <mergeCell ref="L389:O389"/>
    <mergeCell ref="L397:M397"/>
    <mergeCell ref="L404:M404"/>
    <mergeCell ref="L431:M431"/>
    <mergeCell ref="L423:M423"/>
    <mergeCell ref="L424:M424"/>
    <mergeCell ref="A590:J590"/>
    <mergeCell ref="L427:M427"/>
    <mergeCell ref="L453:M453"/>
    <mergeCell ref="L499:M499"/>
    <mergeCell ref="L450:M450"/>
    <mergeCell ref="L476:M476"/>
    <mergeCell ref="L468:M468"/>
    <mergeCell ref="A591:J591"/>
    <mergeCell ref="L504:M504"/>
    <mergeCell ref="L512:M512"/>
    <mergeCell ref="L539:M539"/>
    <mergeCell ref="L578:M578"/>
    <mergeCell ref="L567:O567"/>
    <mergeCell ref="L577:M577"/>
    <mergeCell ref="L579:M57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90" zoomScaleNormal="90" zoomScalePageLayoutView="0" workbookViewId="0" topLeftCell="A26">
      <selection activeCell="Q49" sqref="Q49:Q53"/>
    </sheetView>
  </sheetViews>
  <sheetFormatPr defaultColWidth="9.140625" defaultRowHeight="12.75"/>
  <cols>
    <col min="1" max="1" width="8.57421875" style="0" customWidth="1"/>
    <col min="2" max="2" width="5.57421875" style="0" customWidth="1"/>
    <col min="3" max="3" width="0.13671875" style="0" customWidth="1"/>
    <col min="5" max="5" width="19.57421875" style="0" customWidth="1"/>
    <col min="6" max="6" width="22.8515625" style="0" customWidth="1"/>
    <col min="7" max="7" width="12.57421875" style="0" customWidth="1"/>
    <col min="8" max="8" width="11.28125" style="0" customWidth="1"/>
    <col min="9" max="9" width="14.57421875" style="0" customWidth="1"/>
    <col min="10" max="10" width="15.140625" style="0" customWidth="1"/>
    <col min="11" max="11" width="12.140625" style="0" customWidth="1"/>
    <col min="12" max="13" width="10.7109375" style="448" customWidth="1"/>
    <col min="14" max="14" width="10.00390625" style="449" customWidth="1"/>
    <col min="15" max="15" width="10.8515625" style="288" customWidth="1"/>
    <col min="16" max="16" width="11.140625" style="0" bestFit="1" customWidth="1"/>
    <col min="17" max="17" width="18.28125" style="0" customWidth="1"/>
  </cols>
  <sheetData>
    <row r="1" spans="1:15" ht="12.75">
      <c r="A1" s="589" t="s">
        <v>680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5" s="432" customFormat="1" ht="12.75">
      <c r="A2" s="589" t="s">
        <v>681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</row>
    <row r="3" spans="12:15" s="432" customFormat="1" ht="12.75">
      <c r="L3" s="451"/>
      <c r="M3" s="451"/>
      <c r="N3" s="451"/>
      <c r="O3" s="451"/>
    </row>
    <row r="4" spans="1:15" s="432" customFormat="1" ht="12.75">
      <c r="A4" s="597" t="s">
        <v>682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</row>
    <row r="5" spans="1:15" s="432" customFormat="1" ht="12.75">
      <c r="A5" s="597" t="s">
        <v>646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</row>
    <row r="6" spans="12:15" s="432" customFormat="1" ht="12.75">
      <c r="L6" s="451"/>
      <c r="M6" s="451"/>
      <c r="N6" s="451"/>
      <c r="O6" s="451"/>
    </row>
    <row r="7" spans="3:16" s="439" customFormat="1" ht="12.75">
      <c r="C7" s="438"/>
      <c r="D7" s="438"/>
      <c r="E7" s="438"/>
      <c r="F7" s="438"/>
      <c r="G7" s="438"/>
      <c r="H7" s="438"/>
      <c r="I7" s="438"/>
      <c r="J7" s="438"/>
      <c r="K7" s="438"/>
      <c r="L7" s="600" t="s">
        <v>698</v>
      </c>
      <c r="M7" s="600"/>
      <c r="N7" s="600"/>
      <c r="O7" s="600"/>
      <c r="P7" s="600"/>
    </row>
    <row r="8" spans="1:16" s="234" customFormat="1" ht="79.5" customHeight="1">
      <c r="A8" s="436" t="s">
        <v>706</v>
      </c>
      <c r="B8" s="598"/>
      <c r="C8" s="599"/>
      <c r="D8" s="593" t="s">
        <v>647</v>
      </c>
      <c r="E8" s="594"/>
      <c r="F8" s="436" t="s">
        <v>648</v>
      </c>
      <c r="G8" s="436" t="s">
        <v>649</v>
      </c>
      <c r="H8" s="436" t="s">
        <v>683</v>
      </c>
      <c r="I8" s="436" t="s">
        <v>709</v>
      </c>
      <c r="J8" s="436" t="s">
        <v>686</v>
      </c>
      <c r="K8" s="440" t="s">
        <v>687</v>
      </c>
      <c r="L8" s="455" t="s">
        <v>650</v>
      </c>
      <c r="M8" s="501" t="s">
        <v>708</v>
      </c>
      <c r="N8" s="456" t="s">
        <v>690</v>
      </c>
      <c r="O8" s="457" t="s">
        <v>691</v>
      </c>
      <c r="P8" s="464" t="s">
        <v>699</v>
      </c>
    </row>
    <row r="9" spans="1:16" s="462" customFormat="1" ht="11.25" customHeight="1">
      <c r="A9" s="460">
        <v>1</v>
      </c>
      <c r="B9" s="458">
        <v>2</v>
      </c>
      <c r="C9" s="459">
        <v>3</v>
      </c>
      <c r="D9" s="579">
        <v>3</v>
      </c>
      <c r="E9" s="580"/>
      <c r="F9" s="460">
        <v>4</v>
      </c>
      <c r="G9" s="460">
        <v>5</v>
      </c>
      <c r="H9" s="460">
        <v>6</v>
      </c>
      <c r="I9" s="460">
        <v>7</v>
      </c>
      <c r="J9" s="460">
        <v>8</v>
      </c>
      <c r="K9" s="458">
        <v>9</v>
      </c>
      <c r="L9" s="461">
        <v>10</v>
      </c>
      <c r="M9" s="505">
        <v>11</v>
      </c>
      <c r="N9" s="461">
        <v>12</v>
      </c>
      <c r="O9" s="461">
        <v>13</v>
      </c>
      <c r="P9" s="461">
        <v>14</v>
      </c>
    </row>
    <row r="10" spans="1:17" s="234" customFormat="1" ht="37.5" customHeight="1">
      <c r="A10" s="437"/>
      <c r="B10" s="585">
        <v>4</v>
      </c>
      <c r="C10" s="586"/>
      <c r="D10" s="601" t="s">
        <v>4</v>
      </c>
      <c r="E10" s="545"/>
      <c r="F10" s="431"/>
      <c r="G10" s="473">
        <v>10415000</v>
      </c>
      <c r="H10" s="473">
        <f>H11</f>
        <v>1473000</v>
      </c>
      <c r="I10" s="473">
        <f>I11</f>
        <v>2180015.16</v>
      </c>
      <c r="J10" s="494">
        <v>0.191</v>
      </c>
      <c r="K10" s="489"/>
      <c r="L10" s="474">
        <f aca="true" t="shared" si="0" ref="L10:P11">L11</f>
        <v>793000</v>
      </c>
      <c r="M10" s="502">
        <f t="shared" si="0"/>
        <v>100000</v>
      </c>
      <c r="N10" s="475">
        <f t="shared" si="0"/>
        <v>112000</v>
      </c>
      <c r="O10" s="476">
        <f t="shared" si="0"/>
        <v>667515.16</v>
      </c>
      <c r="P10" s="477">
        <f t="shared" si="0"/>
        <v>507500</v>
      </c>
      <c r="Q10" s="467">
        <f>SUM(L10+N10+O10+P10)</f>
        <v>2080015.1600000001</v>
      </c>
    </row>
    <row r="11" spans="1:16" s="234" customFormat="1" ht="26.25" customHeight="1">
      <c r="A11" s="437"/>
      <c r="B11" s="585">
        <v>42</v>
      </c>
      <c r="C11" s="586"/>
      <c r="D11" s="595" t="s">
        <v>651</v>
      </c>
      <c r="E11" s="596"/>
      <c r="F11" s="431"/>
      <c r="G11" s="473">
        <v>10415000</v>
      </c>
      <c r="H11" s="473">
        <f>H12</f>
        <v>1473000</v>
      </c>
      <c r="I11" s="473">
        <f>I12</f>
        <v>2180015.16</v>
      </c>
      <c r="J11" s="494">
        <v>0.191</v>
      </c>
      <c r="K11" s="489"/>
      <c r="L11" s="474">
        <f t="shared" si="0"/>
        <v>793000</v>
      </c>
      <c r="M11" s="502">
        <f t="shared" si="0"/>
        <v>100000</v>
      </c>
      <c r="N11" s="475">
        <f t="shared" si="0"/>
        <v>112000</v>
      </c>
      <c r="O11" s="476">
        <f t="shared" si="0"/>
        <v>667515.16</v>
      </c>
      <c r="P11" s="477">
        <f t="shared" si="0"/>
        <v>507500</v>
      </c>
    </row>
    <row r="12" spans="1:16" s="234" customFormat="1" ht="18" customHeight="1">
      <c r="A12" s="437"/>
      <c r="B12" s="585">
        <v>421</v>
      </c>
      <c r="C12" s="586"/>
      <c r="D12" s="430" t="s">
        <v>16</v>
      </c>
      <c r="E12" s="430"/>
      <c r="F12" s="431"/>
      <c r="G12" s="473">
        <f>G13+G14+G15+G16+G17+G18+G19+G20+G21+G22+G23+G25+G26+G21</f>
        <v>13415000</v>
      </c>
      <c r="H12" s="473">
        <f>H13+H14+H15+H16+H17+H18+H19+H20+H21+H22+H23+H24+H25+H26</f>
        <v>1473000</v>
      </c>
      <c r="I12" s="473">
        <f>I13+I14+I15+I16+I17+I18+I19+I20+I21+I22+I23+I24+I25+I26</f>
        <v>2180015.16</v>
      </c>
      <c r="J12" s="494">
        <v>0.191</v>
      </c>
      <c r="K12" s="489"/>
      <c r="L12" s="474">
        <f>L13+L14+L15+L16+L17+L18+L19+L20+L21+L22+L23+L24+L25+L26</f>
        <v>793000</v>
      </c>
      <c r="M12" s="502">
        <f>M13+M14+M15+M16+M17+M18+M19+M20+M21+M22+M23+M24+M25+M26</f>
        <v>100000</v>
      </c>
      <c r="N12" s="475">
        <f>N13+N14+N15+N16+N17+N18+N19+N20+N21+N22+N23+N24+N25+N26</f>
        <v>112000</v>
      </c>
      <c r="O12" s="476">
        <f>O13+O14+O15+O16+O17+O18+O19+O20+O21+O22+O23+O24+O25+O26</f>
        <v>667515.16</v>
      </c>
      <c r="P12" s="477">
        <f>P13+P14+P15+P16+P17+P18+P19+P20+P21+P22+P23+P24+P25+P26</f>
        <v>507500</v>
      </c>
    </row>
    <row r="13" spans="1:17" s="433" customFormat="1" ht="52.5" customHeight="1">
      <c r="A13" s="434" t="s">
        <v>352</v>
      </c>
      <c r="B13" s="581">
        <v>4213</v>
      </c>
      <c r="C13" s="582"/>
      <c r="D13" s="583" t="s">
        <v>659</v>
      </c>
      <c r="E13" s="584"/>
      <c r="F13" s="441" t="s">
        <v>660</v>
      </c>
      <c r="G13" s="478">
        <v>350000</v>
      </c>
      <c r="H13" s="478">
        <v>655000</v>
      </c>
      <c r="I13" s="473">
        <f>L13+N13+O13+P13+N13</f>
        <v>1110406.19</v>
      </c>
      <c r="J13" s="495" t="s">
        <v>689</v>
      </c>
      <c r="K13" s="490" t="s">
        <v>688</v>
      </c>
      <c r="L13" s="479">
        <v>443000</v>
      </c>
      <c r="M13" s="503">
        <v>0</v>
      </c>
      <c r="N13" s="480">
        <v>0</v>
      </c>
      <c r="O13" s="481">
        <v>159906.19</v>
      </c>
      <c r="P13" s="482">
        <v>507500</v>
      </c>
      <c r="Q13" s="468">
        <f>SUM(L13+N13+O13+P13)</f>
        <v>1110406.19</v>
      </c>
    </row>
    <row r="14" spans="1:17" s="433" customFormat="1" ht="72" customHeight="1">
      <c r="A14" s="434" t="s">
        <v>352</v>
      </c>
      <c r="B14" s="581">
        <v>4213</v>
      </c>
      <c r="C14" s="582"/>
      <c r="D14" s="583" t="s">
        <v>655</v>
      </c>
      <c r="E14" s="604"/>
      <c r="F14" s="441" t="s">
        <v>656</v>
      </c>
      <c r="G14" s="478">
        <v>1000000</v>
      </c>
      <c r="H14" s="478">
        <v>450000</v>
      </c>
      <c r="I14" s="473">
        <f>L14+N14+O14+P146+M14</f>
        <v>701608.97</v>
      </c>
      <c r="J14" s="496" t="s">
        <v>692</v>
      </c>
      <c r="K14" s="490" t="s">
        <v>688</v>
      </c>
      <c r="L14" s="479">
        <v>350000</v>
      </c>
      <c r="M14" s="503">
        <v>100000</v>
      </c>
      <c r="N14" s="480">
        <v>0</v>
      </c>
      <c r="O14" s="481">
        <v>251608.97</v>
      </c>
      <c r="P14" s="482">
        <v>0</v>
      </c>
      <c r="Q14" s="468">
        <f>SUM(L14:P14)</f>
        <v>701608.97</v>
      </c>
    </row>
    <row r="15" spans="1:17" s="433" customFormat="1" ht="40.5" customHeight="1">
      <c r="A15" s="434" t="s">
        <v>352</v>
      </c>
      <c r="B15" s="581">
        <v>4213</v>
      </c>
      <c r="C15" s="582"/>
      <c r="D15" s="583" t="s">
        <v>664</v>
      </c>
      <c r="E15" s="584"/>
      <c r="F15" s="435" t="s">
        <v>653</v>
      </c>
      <c r="G15" s="478">
        <v>100000</v>
      </c>
      <c r="H15" s="478">
        <v>114000</v>
      </c>
      <c r="I15" s="473">
        <f>L15+N15+O15+P15</f>
        <v>114000</v>
      </c>
      <c r="J15" s="496" t="s">
        <v>694</v>
      </c>
      <c r="K15" s="490" t="s">
        <v>693</v>
      </c>
      <c r="L15" s="479">
        <v>0</v>
      </c>
      <c r="M15" s="503">
        <v>0</v>
      </c>
      <c r="N15" s="480">
        <v>112000</v>
      </c>
      <c r="O15" s="481">
        <v>2000</v>
      </c>
      <c r="P15" s="482">
        <v>0</v>
      </c>
      <c r="Q15" s="468">
        <f>SUM(L15+N15+O15+P15)</f>
        <v>114000</v>
      </c>
    </row>
    <row r="16" spans="1:16" s="433" customFormat="1" ht="61.5" customHeight="1">
      <c r="A16" s="434" t="s">
        <v>352</v>
      </c>
      <c r="B16" s="581">
        <v>4213</v>
      </c>
      <c r="C16" s="582"/>
      <c r="D16" s="583" t="s">
        <v>657</v>
      </c>
      <c r="E16" s="584"/>
      <c r="F16" s="435" t="s">
        <v>652</v>
      </c>
      <c r="G16" s="478">
        <v>300000</v>
      </c>
      <c r="H16" s="478">
        <v>0</v>
      </c>
      <c r="I16" s="473">
        <f aca="true" t="shared" si="1" ref="I16:I26">L16+N16+O16+P16</f>
        <v>0</v>
      </c>
      <c r="J16" s="497">
        <v>0</v>
      </c>
      <c r="K16" s="490" t="s">
        <v>688</v>
      </c>
      <c r="L16" s="479">
        <v>0</v>
      </c>
      <c r="M16" s="503">
        <v>0</v>
      </c>
      <c r="N16" s="480">
        <v>0</v>
      </c>
      <c r="O16" s="481">
        <v>0</v>
      </c>
      <c r="P16" s="482">
        <v>0</v>
      </c>
    </row>
    <row r="17" spans="1:16" s="433" customFormat="1" ht="57.75" customHeight="1">
      <c r="A17" s="434" t="s">
        <v>352</v>
      </c>
      <c r="B17" s="581">
        <v>4214</v>
      </c>
      <c r="C17" s="582"/>
      <c r="D17" s="583" t="s">
        <v>658</v>
      </c>
      <c r="E17" s="584"/>
      <c r="F17" s="441" t="s">
        <v>654</v>
      </c>
      <c r="G17" s="478">
        <v>4000000</v>
      </c>
      <c r="H17" s="478">
        <v>70000</v>
      </c>
      <c r="I17" s="473">
        <f t="shared" si="1"/>
        <v>70000</v>
      </c>
      <c r="J17" s="497">
        <v>0</v>
      </c>
      <c r="K17" s="490" t="s">
        <v>688</v>
      </c>
      <c r="L17" s="479">
        <v>0</v>
      </c>
      <c r="M17" s="503">
        <v>0</v>
      </c>
      <c r="N17" s="480">
        <v>0</v>
      </c>
      <c r="O17" s="481">
        <v>70000</v>
      </c>
      <c r="P17" s="482">
        <v>0</v>
      </c>
    </row>
    <row r="18" spans="1:16" s="433" customFormat="1" ht="57.75" customHeight="1">
      <c r="A18" s="465" t="s">
        <v>352</v>
      </c>
      <c r="B18" s="446">
        <v>4214</v>
      </c>
      <c r="C18" s="447"/>
      <c r="D18" s="591" t="s">
        <v>695</v>
      </c>
      <c r="E18" s="592"/>
      <c r="F18" s="463" t="s">
        <v>696</v>
      </c>
      <c r="G18" s="478">
        <v>0</v>
      </c>
      <c r="H18" s="478">
        <v>40000</v>
      </c>
      <c r="I18" s="473">
        <f t="shared" si="1"/>
        <v>40000</v>
      </c>
      <c r="J18" s="495" t="s">
        <v>697</v>
      </c>
      <c r="K18" s="500" t="s">
        <v>707</v>
      </c>
      <c r="L18" s="479">
        <v>0</v>
      </c>
      <c r="M18" s="503">
        <v>0</v>
      </c>
      <c r="N18" s="480">
        <v>0</v>
      </c>
      <c r="O18" s="481">
        <v>40000</v>
      </c>
      <c r="P18" s="482">
        <v>0</v>
      </c>
    </row>
    <row r="19" spans="1:16" s="433" customFormat="1" ht="29.25" customHeight="1">
      <c r="A19" s="434" t="s">
        <v>352</v>
      </c>
      <c r="B19" s="581">
        <v>4214</v>
      </c>
      <c r="C19" s="582"/>
      <c r="D19" s="583" t="s">
        <v>663</v>
      </c>
      <c r="E19" s="584"/>
      <c r="F19" s="441" t="s">
        <v>665</v>
      </c>
      <c r="G19" s="478">
        <v>0</v>
      </c>
      <c r="H19" s="478">
        <v>0</v>
      </c>
      <c r="I19" s="473">
        <f t="shared" si="1"/>
        <v>0</v>
      </c>
      <c r="J19" s="497">
        <v>0</v>
      </c>
      <c r="K19" s="491"/>
      <c r="L19" s="479">
        <v>0</v>
      </c>
      <c r="M19" s="503">
        <v>0</v>
      </c>
      <c r="N19" s="480">
        <v>0</v>
      </c>
      <c r="O19" s="481">
        <v>0</v>
      </c>
      <c r="P19" s="482">
        <v>0</v>
      </c>
    </row>
    <row r="20" spans="1:16" s="433" customFormat="1" ht="30" customHeight="1">
      <c r="A20" s="434" t="s">
        <v>352</v>
      </c>
      <c r="B20" s="581">
        <v>4214</v>
      </c>
      <c r="C20" s="582"/>
      <c r="D20" s="434" t="s">
        <v>625</v>
      </c>
      <c r="E20" s="434"/>
      <c r="F20" s="441" t="s">
        <v>666</v>
      </c>
      <c r="G20" s="478">
        <v>250000</v>
      </c>
      <c r="H20" s="478">
        <v>0</v>
      </c>
      <c r="I20" s="473">
        <f t="shared" si="1"/>
        <v>0</v>
      </c>
      <c r="J20" s="497">
        <v>0</v>
      </c>
      <c r="K20" s="490" t="s">
        <v>688</v>
      </c>
      <c r="L20" s="479">
        <v>0</v>
      </c>
      <c r="M20" s="503">
        <v>0</v>
      </c>
      <c r="N20" s="480">
        <v>0</v>
      </c>
      <c r="O20" s="481">
        <v>0</v>
      </c>
      <c r="P20" s="482">
        <v>0</v>
      </c>
    </row>
    <row r="21" spans="1:16" s="433" customFormat="1" ht="36.75" customHeight="1">
      <c r="A21" s="434" t="s">
        <v>352</v>
      </c>
      <c r="B21" s="581">
        <v>4214</v>
      </c>
      <c r="C21" s="582"/>
      <c r="D21" s="583" t="s">
        <v>661</v>
      </c>
      <c r="E21" s="604"/>
      <c r="F21" s="442" t="s">
        <v>667</v>
      </c>
      <c r="G21" s="478">
        <v>3000000</v>
      </c>
      <c r="H21" s="478">
        <v>70000</v>
      </c>
      <c r="I21" s="473">
        <f t="shared" si="1"/>
        <v>70000</v>
      </c>
      <c r="J21" s="497">
        <v>0</v>
      </c>
      <c r="K21" s="490" t="s">
        <v>688</v>
      </c>
      <c r="L21" s="479">
        <v>0</v>
      </c>
      <c r="M21" s="503">
        <v>0</v>
      </c>
      <c r="N21" s="480">
        <v>0</v>
      </c>
      <c r="O21" s="481">
        <v>70000</v>
      </c>
      <c r="P21" s="482">
        <v>0</v>
      </c>
    </row>
    <row r="22" spans="1:16" s="433" customFormat="1" ht="50.25" customHeight="1">
      <c r="A22" s="434" t="s">
        <v>352</v>
      </c>
      <c r="B22" s="581">
        <v>4214</v>
      </c>
      <c r="C22" s="582"/>
      <c r="D22" s="583" t="s">
        <v>668</v>
      </c>
      <c r="E22" s="584"/>
      <c r="F22" s="441" t="s">
        <v>662</v>
      </c>
      <c r="G22" s="478">
        <v>1000000</v>
      </c>
      <c r="H22" s="478">
        <v>0</v>
      </c>
      <c r="I22" s="473">
        <f t="shared" si="1"/>
        <v>0</v>
      </c>
      <c r="J22" s="497">
        <v>0</v>
      </c>
      <c r="K22" s="490" t="s">
        <v>688</v>
      </c>
      <c r="L22" s="479">
        <v>0</v>
      </c>
      <c r="M22" s="503">
        <v>0</v>
      </c>
      <c r="N22" s="480">
        <v>0</v>
      </c>
      <c r="O22" s="481">
        <v>0</v>
      </c>
      <c r="P22" s="482">
        <v>0</v>
      </c>
    </row>
    <row r="23" spans="1:16" s="433" customFormat="1" ht="126" customHeight="1">
      <c r="A23" s="434" t="s">
        <v>352</v>
      </c>
      <c r="B23" s="581">
        <v>4214</v>
      </c>
      <c r="C23" s="582"/>
      <c r="D23" s="443" t="s">
        <v>210</v>
      </c>
      <c r="E23" s="443"/>
      <c r="F23" s="469" t="s">
        <v>704</v>
      </c>
      <c r="G23" s="483">
        <v>50000</v>
      </c>
      <c r="H23" s="483">
        <v>24000</v>
      </c>
      <c r="I23" s="473">
        <f t="shared" si="1"/>
        <v>24000</v>
      </c>
      <c r="J23" s="498">
        <v>0</v>
      </c>
      <c r="K23" s="492" t="s">
        <v>688</v>
      </c>
      <c r="L23" s="484">
        <v>0</v>
      </c>
      <c r="M23" s="504">
        <v>0</v>
      </c>
      <c r="N23" s="485">
        <v>0</v>
      </c>
      <c r="O23" s="486">
        <v>24000</v>
      </c>
      <c r="P23" s="482">
        <v>0</v>
      </c>
    </row>
    <row r="24" spans="1:16" s="433" customFormat="1" ht="57.75" customHeight="1">
      <c r="A24" s="434" t="s">
        <v>367</v>
      </c>
      <c r="B24" s="446">
        <v>4214</v>
      </c>
      <c r="D24" s="602" t="s">
        <v>703</v>
      </c>
      <c r="E24" s="603"/>
      <c r="F24" s="469" t="s">
        <v>705</v>
      </c>
      <c r="G24" s="483">
        <v>50000</v>
      </c>
      <c r="H24" s="483">
        <v>50000</v>
      </c>
      <c r="I24" s="473">
        <f t="shared" si="1"/>
        <v>50000</v>
      </c>
      <c r="J24" s="498">
        <v>0</v>
      </c>
      <c r="K24" s="492" t="s">
        <v>688</v>
      </c>
      <c r="L24" s="484"/>
      <c r="M24" s="504">
        <v>0</v>
      </c>
      <c r="N24" s="485"/>
      <c r="O24" s="486">
        <v>50000</v>
      </c>
      <c r="P24" s="482"/>
    </row>
    <row r="25" spans="1:17" s="433" customFormat="1" ht="72.75" customHeight="1">
      <c r="A25" s="434" t="s">
        <v>307</v>
      </c>
      <c r="B25" s="446">
        <v>421</v>
      </c>
      <c r="C25" s="447"/>
      <c r="D25" s="583" t="s">
        <v>670</v>
      </c>
      <c r="E25" s="584"/>
      <c r="F25" s="444" t="s">
        <v>671</v>
      </c>
      <c r="G25" s="483">
        <v>300000</v>
      </c>
      <c r="H25" s="483">
        <v>0</v>
      </c>
      <c r="I25" s="473">
        <f t="shared" si="1"/>
        <v>0</v>
      </c>
      <c r="J25" s="498">
        <v>0</v>
      </c>
      <c r="K25" s="493"/>
      <c r="L25" s="484">
        <v>0</v>
      </c>
      <c r="M25" s="504">
        <v>0</v>
      </c>
      <c r="N25" s="485">
        <v>0</v>
      </c>
      <c r="O25" s="486">
        <v>0</v>
      </c>
      <c r="P25" s="482">
        <v>0</v>
      </c>
      <c r="Q25" s="470">
        <v>24000</v>
      </c>
    </row>
    <row r="26" spans="1:16" s="433" customFormat="1" ht="26.25" customHeight="1">
      <c r="A26" s="434" t="s">
        <v>325</v>
      </c>
      <c r="B26" s="581">
        <v>4214</v>
      </c>
      <c r="C26" s="582"/>
      <c r="D26" s="583" t="s">
        <v>669</v>
      </c>
      <c r="E26" s="584"/>
      <c r="F26" s="469" t="s">
        <v>702</v>
      </c>
      <c r="G26" s="483">
        <v>65000</v>
      </c>
      <c r="H26" s="483">
        <v>0</v>
      </c>
      <c r="I26" s="473">
        <f t="shared" si="1"/>
        <v>0</v>
      </c>
      <c r="J26" s="498">
        <v>0</v>
      </c>
      <c r="K26" s="493"/>
      <c r="L26" s="484">
        <v>0</v>
      </c>
      <c r="M26" s="504">
        <v>0</v>
      </c>
      <c r="N26" s="485">
        <v>0</v>
      </c>
      <c r="O26" s="486">
        <v>0</v>
      </c>
      <c r="P26" s="482">
        <v>0</v>
      </c>
    </row>
    <row r="27" spans="4:16" s="471" customFormat="1" ht="18" customHeight="1">
      <c r="D27" s="472" t="s">
        <v>127</v>
      </c>
      <c r="E27" s="472"/>
      <c r="F27" s="466"/>
      <c r="G27" s="473">
        <f>SUM(G13:G26)</f>
        <v>10465000</v>
      </c>
      <c r="H27" s="473">
        <f>H10</f>
        <v>1473000</v>
      </c>
      <c r="I27" s="473">
        <f>SUM(I13:I26)</f>
        <v>2180015.16</v>
      </c>
      <c r="J27" s="499"/>
      <c r="K27" s="473"/>
      <c r="L27" s="474">
        <f>SUM(L13:L26)</f>
        <v>793000</v>
      </c>
      <c r="M27" s="502">
        <f>SUM(M13:M26)</f>
        <v>100000</v>
      </c>
      <c r="N27" s="487">
        <f>SUM(N13:N26)</f>
        <v>112000</v>
      </c>
      <c r="O27" s="476">
        <f>SUM(O13:O26)</f>
        <v>667515.16</v>
      </c>
      <c r="P27" s="488">
        <f>SUM(P13:P26)</f>
        <v>507500</v>
      </c>
    </row>
    <row r="28" spans="2:14" s="450" customFormat="1" ht="12.75">
      <c r="B28" s="452"/>
      <c r="C28" s="452"/>
      <c r="D28" s="452"/>
      <c r="E28" s="452"/>
      <c r="F28" s="453"/>
      <c r="G28" s="453"/>
      <c r="H28" s="453"/>
      <c r="I28" s="453"/>
      <c r="J28" s="453"/>
      <c r="K28" s="453"/>
      <c r="L28" s="452"/>
      <c r="M28" s="452"/>
      <c r="N28" s="452"/>
    </row>
    <row r="29" spans="1:15" s="234" customFormat="1" ht="12.75">
      <c r="A29" s="445" t="s">
        <v>700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</row>
    <row r="30" spans="1:15" s="450" customFormat="1" ht="12.75">
      <c r="A30" s="454" t="s">
        <v>701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</row>
    <row r="31" spans="12:15" ht="12.75">
      <c r="L31" s="450"/>
      <c r="M31" s="450"/>
      <c r="N31" s="450"/>
      <c r="O31" s="450"/>
    </row>
    <row r="32" spans="1:15" ht="12.75">
      <c r="A32" s="589" t="s">
        <v>676</v>
      </c>
      <c r="B32" s="590"/>
      <c r="C32" s="590"/>
      <c r="D32" s="590"/>
      <c r="G32" s="298"/>
      <c r="H32" s="298"/>
      <c r="L32" s="450"/>
      <c r="M32" s="450"/>
      <c r="N32" s="450"/>
      <c r="O32" s="450"/>
    </row>
    <row r="33" spans="1:15" ht="12.75">
      <c r="A33" s="589" t="s">
        <v>684</v>
      </c>
      <c r="B33" s="590"/>
      <c r="C33" s="590"/>
      <c r="D33" s="590"/>
      <c r="L33" s="450"/>
      <c r="M33" s="450"/>
      <c r="N33" s="450"/>
      <c r="O33" s="450"/>
    </row>
    <row r="34" spans="1:15" ht="12.75">
      <c r="A34" s="589" t="s">
        <v>685</v>
      </c>
      <c r="B34" s="590"/>
      <c r="C34" s="590"/>
      <c r="D34" s="590"/>
      <c r="G34" s="588"/>
      <c r="H34" s="588"/>
      <c r="I34" s="588"/>
      <c r="J34" s="588"/>
      <c r="K34" s="588"/>
      <c r="L34" s="450"/>
      <c r="M34" s="450"/>
      <c r="N34" s="450"/>
      <c r="O34" s="450"/>
    </row>
    <row r="35" spans="1:16" ht="12.75">
      <c r="A35" s="587" t="s">
        <v>672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</row>
    <row r="36" spans="1:16" ht="12.75">
      <c r="A36" s="587" t="s">
        <v>220</v>
      </c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</row>
    <row r="37" spans="1:16" ht="12.75">
      <c r="A37" s="587" t="s">
        <v>214</v>
      </c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</row>
    <row r="38" spans="1:15" ht="12.75">
      <c r="A38" s="587"/>
      <c r="B38" s="588"/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</row>
    <row r="39" spans="1:15" ht="12.75">
      <c r="A39" s="588"/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</row>
    <row r="40" spans="12:15" ht="12.75">
      <c r="L40" s="450"/>
      <c r="M40" s="450"/>
      <c r="N40" s="450"/>
      <c r="O40" s="450"/>
    </row>
    <row r="41" spans="12:15" ht="12.75">
      <c r="L41" s="450"/>
      <c r="M41" s="450"/>
      <c r="N41" s="450"/>
      <c r="O41" s="450"/>
    </row>
    <row r="42" spans="12:15" ht="12.75">
      <c r="L42" s="450"/>
      <c r="M42" s="450"/>
      <c r="N42" s="450"/>
      <c r="O42" s="450"/>
    </row>
    <row r="43" spans="12:15" ht="12.75">
      <c r="L43" s="450"/>
      <c r="M43" s="450"/>
      <c r="N43" s="450"/>
      <c r="O43" s="450"/>
    </row>
    <row r="44" spans="12:15" ht="12.75">
      <c r="L44" s="450"/>
      <c r="M44" s="450"/>
      <c r="N44" s="450"/>
      <c r="O44" s="450"/>
    </row>
    <row r="45" spans="12:15" ht="12.75">
      <c r="L45" s="450"/>
      <c r="M45" s="450"/>
      <c r="N45" s="450"/>
      <c r="O45" s="450"/>
    </row>
    <row r="46" spans="12:15" ht="12.75">
      <c r="L46" s="450"/>
      <c r="M46" s="450"/>
      <c r="N46" s="450"/>
      <c r="O46" s="450"/>
    </row>
    <row r="47" spans="12:15" ht="12.75">
      <c r="L47" s="450"/>
      <c r="M47" s="450"/>
      <c r="N47" s="450"/>
      <c r="O47" s="450"/>
    </row>
    <row r="48" spans="12:15" ht="12.75">
      <c r="L48" s="450"/>
      <c r="M48" s="450"/>
      <c r="N48" s="450"/>
      <c r="O48" s="450"/>
    </row>
    <row r="49" spans="12:15" ht="12.75">
      <c r="L49" s="450"/>
      <c r="M49" s="450"/>
      <c r="N49" s="450"/>
      <c r="O49" s="450"/>
    </row>
    <row r="50" spans="12:15" ht="12.75">
      <c r="L50" s="450"/>
      <c r="M50" s="450"/>
      <c r="N50" s="450"/>
      <c r="O50" s="450"/>
    </row>
    <row r="51" spans="12:15" ht="12.75">
      <c r="L51" s="450"/>
      <c r="M51" s="450"/>
      <c r="N51" s="450"/>
      <c r="O51" s="450"/>
    </row>
    <row r="52" spans="12:15" ht="12.75">
      <c r="L52" s="450"/>
      <c r="M52" s="450"/>
      <c r="N52" s="450"/>
      <c r="O52" s="450"/>
    </row>
    <row r="53" spans="12:15" ht="12.75">
      <c r="L53" s="450"/>
      <c r="M53" s="450"/>
      <c r="N53" s="450"/>
      <c r="O53" s="450"/>
    </row>
    <row r="54" spans="12:15" ht="12.75">
      <c r="L54" s="450"/>
      <c r="M54" s="450"/>
      <c r="N54" s="450"/>
      <c r="O54" s="450"/>
    </row>
    <row r="55" spans="12:15" ht="12.75">
      <c r="L55" s="450"/>
      <c r="M55" s="450"/>
      <c r="N55" s="450"/>
      <c r="O55" s="450"/>
    </row>
    <row r="56" spans="12:15" ht="12.75">
      <c r="L56" s="450"/>
      <c r="M56" s="450"/>
      <c r="N56" s="450"/>
      <c r="O56" s="450"/>
    </row>
    <row r="57" spans="12:15" ht="12.75">
      <c r="L57" s="450"/>
      <c r="M57" s="450"/>
      <c r="N57" s="450"/>
      <c r="O57" s="450"/>
    </row>
    <row r="58" spans="12:15" ht="12.75">
      <c r="L58" s="450"/>
      <c r="M58" s="450"/>
      <c r="N58" s="450"/>
      <c r="O58" s="450"/>
    </row>
    <row r="59" spans="12:15" ht="12.75">
      <c r="L59" s="450"/>
      <c r="M59" s="450"/>
      <c r="N59" s="450"/>
      <c r="O59" s="450"/>
    </row>
    <row r="60" spans="12:15" ht="12.75">
      <c r="L60" s="450"/>
      <c r="M60" s="450"/>
      <c r="N60" s="450"/>
      <c r="O60" s="450"/>
    </row>
    <row r="61" spans="12:15" ht="12.75">
      <c r="L61" s="450"/>
      <c r="M61" s="450"/>
      <c r="N61" s="450"/>
      <c r="O61" s="450"/>
    </row>
    <row r="62" spans="12:15" ht="12.75">
      <c r="L62" s="450"/>
      <c r="M62" s="450"/>
      <c r="N62" s="450"/>
      <c r="O62" s="450"/>
    </row>
    <row r="63" spans="12:15" ht="12.75">
      <c r="L63" s="450"/>
      <c r="M63" s="450"/>
      <c r="N63" s="450"/>
      <c r="O63" s="450"/>
    </row>
  </sheetData>
  <sheetProtection/>
  <mergeCells count="44">
    <mergeCell ref="B12:C12"/>
    <mergeCell ref="B17:C17"/>
    <mergeCell ref="B19:C19"/>
    <mergeCell ref="D21:E21"/>
    <mergeCell ref="D14:E14"/>
    <mergeCell ref="B21:C21"/>
    <mergeCell ref="B14:C14"/>
    <mergeCell ref="B15:C15"/>
    <mergeCell ref="D8:E8"/>
    <mergeCell ref="D11:E11"/>
    <mergeCell ref="A1:O1"/>
    <mergeCell ref="A2:O2"/>
    <mergeCell ref="A4:O4"/>
    <mergeCell ref="A5:O5"/>
    <mergeCell ref="B8:C8"/>
    <mergeCell ref="B10:C10"/>
    <mergeCell ref="L7:P7"/>
    <mergeCell ref="D10:E10"/>
    <mergeCell ref="B22:C22"/>
    <mergeCell ref="A37:P37"/>
    <mergeCell ref="D18:E18"/>
    <mergeCell ref="D22:E22"/>
    <mergeCell ref="A33:D33"/>
    <mergeCell ref="A34:D34"/>
    <mergeCell ref="B23:C23"/>
    <mergeCell ref="B26:C26"/>
    <mergeCell ref="D26:E26"/>
    <mergeCell ref="D24:E24"/>
    <mergeCell ref="A38:O39"/>
    <mergeCell ref="A35:P35"/>
    <mergeCell ref="A36:P36"/>
    <mergeCell ref="A32:D32"/>
    <mergeCell ref="G34:K34"/>
    <mergeCell ref="D25:E25"/>
    <mergeCell ref="D9:E9"/>
    <mergeCell ref="B20:C20"/>
    <mergeCell ref="D13:E13"/>
    <mergeCell ref="D17:E17"/>
    <mergeCell ref="D16:E16"/>
    <mergeCell ref="D19:E19"/>
    <mergeCell ref="D15:E15"/>
    <mergeCell ref="B13:C13"/>
    <mergeCell ref="B16:C16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2015-11-23T07:35:11Z</cp:lastPrinted>
  <dcterms:created xsi:type="dcterms:W3CDTF">2014-12-01T12:56:38Z</dcterms:created>
  <dcterms:modified xsi:type="dcterms:W3CDTF">2015-12-07T16:38:21Z</dcterms:modified>
  <cp:category/>
  <cp:version/>
  <cp:contentType/>
  <cp:contentStatus/>
</cp:coreProperties>
</file>